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adatok09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<sst xmlns="http://schemas.openxmlformats.org/spreadsheetml/2006/main" count="107" uniqueCount="65">
  <si>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Összesen</t>
  </si>
  <si>
    <t>C522OD</t>
  </si>
  <si>
    <t>MDB437</t>
  </si>
  <si>
    <t>H2DGOP</t>
  </si>
  <si>
    <t>LJVID6</t>
  </si>
  <si>
    <t>Y1O2AZ</t>
  </si>
  <si>
    <t>D0QA0O</t>
  </si>
  <si>
    <t>KDJC64</t>
  </si>
  <si>
    <t>RU3VKE</t>
  </si>
  <si>
    <t>MYZZQT</t>
  </si>
  <si>
    <t>G4R9OR</t>
  </si>
  <si>
    <t>I4GN6L</t>
  </si>
  <si>
    <t>FMCTC8</t>
  </si>
  <si>
    <t>ABTWUK</t>
  </si>
  <si>
    <t>NM2MPP</t>
  </si>
  <si>
    <t>PK2PTW</t>
  </si>
  <si>
    <t>YDQJZV</t>
  </si>
  <si>
    <t>GCLIDB</t>
  </si>
  <si>
    <t>DHSF10</t>
  </si>
  <si>
    <t>TN52SW</t>
  </si>
  <si>
    <t>BAOTWF</t>
  </si>
  <si>
    <t>XA1DSS</t>
  </si>
  <si>
    <t>RJO8JS</t>
  </si>
  <si>
    <t>AW9DIO</t>
  </si>
  <si>
    <t>VWQVV0</t>
  </si>
  <si>
    <t>BAIQDK</t>
  </si>
  <si>
    <t>EFTZIX</t>
  </si>
  <si>
    <t>AH29C2</t>
  </si>
  <si>
    <t>DJEKL8</t>
  </si>
  <si>
    <t>XND5XO</t>
  </si>
  <si>
    <t>LH5W78</t>
  </si>
  <si>
    <t>FNHS0B</t>
  </si>
  <si>
    <t>LJOGPG</t>
  </si>
  <si>
    <t>KK9TTE</t>
  </si>
  <si>
    <t>Y4OWS6</t>
  </si>
  <si>
    <t>AB253B</t>
  </si>
  <si>
    <t>FW9ZH2</t>
  </si>
  <si>
    <t>T3ZA0K</t>
  </si>
  <si>
    <t>IXC36L</t>
  </si>
  <si>
    <t>AH4WUN</t>
  </si>
  <si>
    <t>QUIA8V</t>
  </si>
  <si>
    <t>E3HBW9</t>
  </si>
  <si>
    <t>CHLD9V</t>
  </si>
  <si>
    <t>IQA5ET</t>
  </si>
  <si>
    <t>H3XLDX</t>
  </si>
  <si>
    <t>DM6MWM</t>
  </si>
  <si>
    <t>áltag</t>
  </si>
  <si>
    <t>max</t>
  </si>
  <si>
    <t>péntek</t>
  </si>
  <si>
    <t>kedd</t>
  </si>
  <si>
    <t>szerda</t>
  </si>
  <si>
    <t>Sikeres-e?</t>
  </si>
  <si>
    <t>Mikor jár gyakorlatra a PETYA Neptun-kodu diak?</t>
  </si>
  <si>
    <t>PETYA</t>
  </si>
  <si>
    <t>vasárnap</t>
  </si>
  <si>
    <t>Hányan járnak pénteken gyakoratra?</t>
  </si>
  <si>
    <t>Hány diáknak sikerült a zárthelyi?</t>
  </si>
  <si>
    <t>Hányan írtak legalább 16 pontos dolgozatot?</t>
  </si>
  <si>
    <t>Statisztika</t>
  </si>
  <si>
    <t>0-7,9 pont</t>
  </si>
  <si>
    <t>8-10,9 pont</t>
  </si>
  <si>
    <t>11-13,9 pont</t>
  </si>
  <si>
    <t>14-16,9 pont</t>
  </si>
  <si>
    <t>17-20 pont</t>
  </si>
  <si>
    <t>nehézség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</si>
</sst>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8"/>
      <name val="Arial"/>
      <family val="0"/>
    </font>
    <font>
      <sz val="5.5"/>
      <name val="Arial"/>
      <family val="0"/>
    </font>
    <font>
      <b/>
      <sz val="10.5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3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4" fillId="4" borderId="8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5" fillId="5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statisztika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adatok09!$Z$17:$Z$21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feladatok nehezsege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adatok09!$C$52:$T$52</c:f>
              <c:numCache/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9525</xdr:rowOff>
    </xdr:from>
    <xdr:to>
      <xdr:col>29</xdr:col>
      <xdr:colOff>133350</xdr:colOff>
      <xdr:row>37</xdr:row>
      <xdr:rowOff>19050</xdr:rowOff>
    </xdr:to>
    <xdr:graphicFrame>
      <xdr:nvGraphicFramePr>
        <xdr:cNvPr id="1" name="Chart 29"/>
        <xdr:cNvGraphicFramePr/>
      </xdr:nvGraphicFramePr>
      <xdr:xfrm>
        <a:off x="8534400" y="3581400"/>
        <a:ext cx="32575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52</xdr:row>
      <xdr:rowOff>152400</xdr:rowOff>
    </xdr:from>
    <xdr:to>
      <xdr:col>20</xdr:col>
      <xdr:colOff>9525</xdr:colOff>
      <xdr:row>68</xdr:row>
      <xdr:rowOff>38100</xdr:rowOff>
    </xdr:to>
    <xdr:graphicFrame>
      <xdr:nvGraphicFramePr>
        <xdr:cNvPr id="2" name="Chart 30"/>
        <xdr:cNvGraphicFramePr/>
      </xdr:nvGraphicFramePr>
      <xdr:xfrm>
        <a:off x="1304925" y="8591550"/>
        <a:ext cx="51625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31">
      <selection activeCell="V64" sqref="V64"/>
    </sheetView>
  </sheetViews>
  <sheetFormatPr defaultColWidth="9.140625" defaultRowHeight="12.75"/>
  <cols>
    <col min="1" max="1" width="9.8515625" style="1" bestFit="1" customWidth="1"/>
    <col min="2" max="2" width="9.8515625" style="1" customWidth="1"/>
    <col min="3" max="20" width="4.28125" style="0" customWidth="1"/>
    <col min="21" max="21" width="9.421875" style="0" bestFit="1" customWidth="1"/>
    <col min="22" max="22" width="10.57421875" style="0" bestFit="1" customWidth="1"/>
    <col min="23" max="23" width="2.00390625" style="36" bestFit="1" customWidth="1"/>
    <col min="25" max="25" width="10.28125" style="0" bestFit="1" customWidth="1"/>
  </cols>
  <sheetData>
    <row r="1" spans="1:23" ht="13.5" thickBot="1">
      <c r="A1" s="6"/>
      <c r="B1" s="3"/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6" t="s">
        <v>0</v>
      </c>
      <c r="V1" s="9" t="s">
        <v>51</v>
      </c>
      <c r="W1" s="34"/>
    </row>
    <row r="2" spans="1:23" ht="12.75">
      <c r="A2" s="18" t="s">
        <v>35</v>
      </c>
      <c r="B2" s="19" t="s">
        <v>48</v>
      </c>
      <c r="C2" s="20">
        <v>0.4</v>
      </c>
      <c r="D2" s="20">
        <v>0.5</v>
      </c>
      <c r="E2" s="20">
        <v>1</v>
      </c>
      <c r="F2" s="20">
        <v>0.5</v>
      </c>
      <c r="G2" s="20">
        <v>0.5</v>
      </c>
      <c r="H2" s="20">
        <v>0.5</v>
      </c>
      <c r="I2" s="20">
        <v>0</v>
      </c>
      <c r="J2" s="20">
        <v>1</v>
      </c>
      <c r="K2" s="20">
        <v>1</v>
      </c>
      <c r="L2" s="20">
        <v>1.7</v>
      </c>
      <c r="M2" s="20">
        <v>1</v>
      </c>
      <c r="N2" s="20">
        <v>0</v>
      </c>
      <c r="O2" s="20">
        <v>1</v>
      </c>
      <c r="P2" s="20">
        <v>0.7</v>
      </c>
      <c r="Q2" s="20">
        <v>0</v>
      </c>
      <c r="R2" s="20">
        <v>0</v>
      </c>
      <c r="S2" s="20">
        <v>0</v>
      </c>
      <c r="T2" s="20">
        <v>0.3</v>
      </c>
      <c r="U2" s="19">
        <f>SUM($C2:$T2)</f>
        <v>10.100000000000001</v>
      </c>
      <c r="V2" s="27" t="str">
        <f>IF($U2&gt;=8,"igen","nem")</f>
        <v>igen</v>
      </c>
      <c r="W2" s="35">
        <f>IF($U2&lt;8,1,IF($U2&lt;11,2,IF($U2&lt;14,3,IF($U2&lt;17,4,5))))</f>
        <v>2</v>
      </c>
    </row>
    <row r="3" spans="1:25" ht="12.75">
      <c r="A3" s="10" t="s">
        <v>13</v>
      </c>
      <c r="B3" s="11" t="s">
        <v>50</v>
      </c>
      <c r="C3" s="12">
        <v>0.5</v>
      </c>
      <c r="D3" s="12">
        <v>0.5</v>
      </c>
      <c r="E3" s="12">
        <v>1</v>
      </c>
      <c r="F3" s="12">
        <v>0</v>
      </c>
      <c r="G3" s="12">
        <v>0.5</v>
      </c>
      <c r="H3" s="12">
        <v>0</v>
      </c>
      <c r="I3" s="12">
        <v>1</v>
      </c>
      <c r="J3" s="12">
        <v>0.2</v>
      </c>
      <c r="K3" s="12">
        <v>2.3</v>
      </c>
      <c r="L3" s="12">
        <v>1.3</v>
      </c>
      <c r="M3" s="12">
        <v>1</v>
      </c>
      <c r="N3" s="12">
        <v>0</v>
      </c>
      <c r="O3" s="12">
        <v>1</v>
      </c>
      <c r="P3" s="12">
        <v>0.8</v>
      </c>
      <c r="Q3" s="12">
        <v>1</v>
      </c>
      <c r="R3" s="12">
        <v>0.8</v>
      </c>
      <c r="S3" s="12">
        <v>2</v>
      </c>
      <c r="T3" s="12">
        <v>2</v>
      </c>
      <c r="U3" s="11">
        <f aca="true" t="shared" si="0" ref="U3:U49">SUM($C3:$T3)</f>
        <v>15.900000000000002</v>
      </c>
      <c r="V3" s="28" t="str">
        <f aca="true" t="shared" si="1" ref="V3:V47">IF($U3&gt;=8,"igen","nem")</f>
        <v>igen</v>
      </c>
      <c r="W3" s="35">
        <f aca="true" t="shared" si="2" ref="W3:W47">IF($U3&lt;8,1,IF($U3&lt;11,2,IF($U3&lt;14,3,IF($U3&lt;17,4,5))))</f>
        <v>4</v>
      </c>
      <c r="Y3" t="s">
        <v>52</v>
      </c>
    </row>
    <row r="4" spans="1:25" ht="12.75">
      <c r="A4" s="18" t="s">
        <v>27</v>
      </c>
      <c r="B4" s="21" t="s">
        <v>48</v>
      </c>
      <c r="C4" s="20">
        <v>0</v>
      </c>
      <c r="D4" s="20">
        <v>0.2</v>
      </c>
      <c r="E4" s="20">
        <v>1</v>
      </c>
      <c r="F4" s="20">
        <v>0</v>
      </c>
      <c r="G4" s="20">
        <v>0.5</v>
      </c>
      <c r="H4" s="20">
        <v>0.5</v>
      </c>
      <c r="I4" s="20">
        <v>0</v>
      </c>
      <c r="J4" s="20">
        <v>0.3</v>
      </c>
      <c r="K4" s="20">
        <v>1</v>
      </c>
      <c r="L4" s="20">
        <v>2.5</v>
      </c>
      <c r="M4" s="20">
        <v>1.5</v>
      </c>
      <c r="N4" s="20">
        <v>0.9</v>
      </c>
      <c r="O4" s="20">
        <v>0</v>
      </c>
      <c r="P4" s="20">
        <v>0.8</v>
      </c>
      <c r="Q4" s="20">
        <v>0.9</v>
      </c>
      <c r="R4" s="20">
        <v>0.8</v>
      </c>
      <c r="S4" s="20">
        <v>0</v>
      </c>
      <c r="T4" s="20">
        <v>0</v>
      </c>
      <c r="U4" s="21">
        <f t="shared" si="0"/>
        <v>10.900000000000002</v>
      </c>
      <c r="V4" s="27" t="str">
        <f t="shared" si="1"/>
        <v>igen</v>
      </c>
      <c r="W4" s="35">
        <f t="shared" si="2"/>
        <v>2</v>
      </c>
      <c r="Y4" t="str">
        <f>VLOOKUP("PETYA",A2:B47,2)</f>
        <v>vasárnap</v>
      </c>
    </row>
    <row r="5" spans="1:25" ht="12.75">
      <c r="A5" s="18" t="s">
        <v>39</v>
      </c>
      <c r="B5" s="21" t="s">
        <v>48</v>
      </c>
      <c r="C5" s="20">
        <v>0.2</v>
      </c>
      <c r="D5" s="20">
        <v>0.5</v>
      </c>
      <c r="E5" s="20">
        <v>1</v>
      </c>
      <c r="F5" s="20">
        <v>0</v>
      </c>
      <c r="G5" s="20">
        <v>0</v>
      </c>
      <c r="H5" s="20">
        <v>0.5</v>
      </c>
      <c r="I5" s="20">
        <v>0</v>
      </c>
      <c r="J5" s="20">
        <v>0.8</v>
      </c>
      <c r="K5" s="20">
        <v>0</v>
      </c>
      <c r="L5" s="20">
        <v>0.7</v>
      </c>
      <c r="M5" s="20">
        <v>0.2</v>
      </c>
      <c r="N5" s="20">
        <v>0</v>
      </c>
      <c r="O5" s="20">
        <v>0.4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1">
        <f t="shared" si="0"/>
        <v>4.300000000000001</v>
      </c>
      <c r="V5" s="22" t="str">
        <f t="shared" si="1"/>
        <v>nem</v>
      </c>
      <c r="W5" s="35">
        <f t="shared" si="2"/>
        <v>1</v>
      </c>
      <c r="Y5" t="e">
        <f>VLOOKUP("PETZA",A2:B47,2,FALSE)</f>
        <v>#N/A</v>
      </c>
    </row>
    <row r="6" spans="1:23" ht="12.75">
      <c r="A6" s="14" t="s">
        <v>23</v>
      </c>
      <c r="B6" s="15" t="s">
        <v>49</v>
      </c>
      <c r="C6" s="16">
        <v>0.5</v>
      </c>
      <c r="D6" s="16">
        <v>0.3</v>
      </c>
      <c r="E6" s="16">
        <v>1</v>
      </c>
      <c r="F6" s="16">
        <v>0.5</v>
      </c>
      <c r="G6" s="16">
        <v>0</v>
      </c>
      <c r="H6" s="16">
        <v>0</v>
      </c>
      <c r="I6" s="16">
        <v>0.2</v>
      </c>
      <c r="J6" s="16">
        <v>0.5</v>
      </c>
      <c r="K6" s="16">
        <v>1.2</v>
      </c>
      <c r="L6" s="16">
        <v>0.8</v>
      </c>
      <c r="M6" s="16">
        <v>0.5</v>
      </c>
      <c r="N6" s="16">
        <v>1</v>
      </c>
      <c r="O6" s="16">
        <v>0.5</v>
      </c>
      <c r="P6" s="16">
        <v>0</v>
      </c>
      <c r="Q6" s="16">
        <v>0.5</v>
      </c>
      <c r="R6" s="16">
        <v>1</v>
      </c>
      <c r="S6" s="16">
        <v>0.5</v>
      </c>
      <c r="T6" s="16">
        <v>0</v>
      </c>
      <c r="U6" s="15">
        <f t="shared" si="0"/>
        <v>9</v>
      </c>
      <c r="V6" s="29" t="str">
        <f t="shared" si="1"/>
        <v>igen</v>
      </c>
      <c r="W6" s="35">
        <f t="shared" si="2"/>
        <v>2</v>
      </c>
    </row>
    <row r="7" spans="1:25" ht="12.75">
      <c r="A7" s="18" t="s">
        <v>25</v>
      </c>
      <c r="B7" s="21" t="s">
        <v>48</v>
      </c>
      <c r="C7" s="20">
        <v>0.5</v>
      </c>
      <c r="D7" s="20">
        <v>0.5</v>
      </c>
      <c r="E7" s="20">
        <v>1</v>
      </c>
      <c r="F7" s="20">
        <v>0.5</v>
      </c>
      <c r="G7" s="20">
        <v>0.5</v>
      </c>
      <c r="H7" s="20">
        <v>1</v>
      </c>
      <c r="I7" s="20">
        <v>1</v>
      </c>
      <c r="J7" s="20">
        <v>0.5</v>
      </c>
      <c r="K7" s="20">
        <v>2.5</v>
      </c>
      <c r="L7" s="20">
        <v>1.5</v>
      </c>
      <c r="M7" s="20">
        <v>1</v>
      </c>
      <c r="N7" s="20">
        <v>1</v>
      </c>
      <c r="O7" s="20">
        <v>1</v>
      </c>
      <c r="P7" s="20">
        <v>1</v>
      </c>
      <c r="Q7" s="20">
        <v>1.5</v>
      </c>
      <c r="R7" s="20">
        <v>1</v>
      </c>
      <c r="S7" s="20">
        <v>2</v>
      </c>
      <c r="T7" s="20">
        <v>2</v>
      </c>
      <c r="U7" s="21">
        <f t="shared" si="0"/>
        <v>20</v>
      </c>
      <c r="V7" s="27" t="str">
        <f t="shared" si="1"/>
        <v>igen</v>
      </c>
      <c r="W7" s="35">
        <f t="shared" si="2"/>
        <v>5</v>
      </c>
      <c r="Y7" t="s">
        <v>55</v>
      </c>
    </row>
    <row r="8" spans="1:25" ht="12.75">
      <c r="A8" s="10" t="s">
        <v>20</v>
      </c>
      <c r="B8" s="11" t="s">
        <v>50</v>
      </c>
      <c r="C8" s="12">
        <v>0.1</v>
      </c>
      <c r="D8" s="12">
        <v>0.5</v>
      </c>
      <c r="E8" s="12">
        <v>1</v>
      </c>
      <c r="F8" s="12">
        <v>0</v>
      </c>
      <c r="G8" s="12">
        <v>0.5</v>
      </c>
      <c r="H8" s="12">
        <v>1</v>
      </c>
      <c r="I8" s="12">
        <v>0.8</v>
      </c>
      <c r="J8" s="12">
        <v>0</v>
      </c>
      <c r="K8" s="12">
        <v>1.2</v>
      </c>
      <c r="L8" s="12">
        <v>0.6</v>
      </c>
      <c r="M8" s="12">
        <v>1</v>
      </c>
      <c r="N8" s="12">
        <v>0</v>
      </c>
      <c r="O8" s="12">
        <v>0.3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1">
        <f t="shared" si="0"/>
        <v>7</v>
      </c>
      <c r="V8" s="13" t="str">
        <f t="shared" si="1"/>
        <v>nem</v>
      </c>
      <c r="W8" s="35">
        <f t="shared" si="2"/>
        <v>1</v>
      </c>
      <c r="Y8">
        <f>COUNTIF(B2:B47,"péntek")</f>
        <v>15</v>
      </c>
    </row>
    <row r="9" spans="1:23" ht="12.75">
      <c r="A9" s="18" t="s">
        <v>1</v>
      </c>
      <c r="B9" s="21" t="s">
        <v>48</v>
      </c>
      <c r="C9" s="20">
        <v>0.2</v>
      </c>
      <c r="D9" s="20">
        <v>0.5</v>
      </c>
      <c r="E9" s="20">
        <v>0</v>
      </c>
      <c r="F9" s="20">
        <v>0.4</v>
      </c>
      <c r="G9" s="20">
        <v>0.5</v>
      </c>
      <c r="H9" s="20">
        <v>0.5</v>
      </c>
      <c r="I9" s="20">
        <v>1</v>
      </c>
      <c r="J9" s="20">
        <v>1</v>
      </c>
      <c r="K9" s="20">
        <v>0</v>
      </c>
      <c r="L9" s="20">
        <v>2.5</v>
      </c>
      <c r="M9" s="20">
        <v>1.5</v>
      </c>
      <c r="N9" s="20">
        <v>0</v>
      </c>
      <c r="O9" s="20">
        <v>0.4</v>
      </c>
      <c r="P9" s="20">
        <v>1</v>
      </c>
      <c r="Q9" s="20">
        <v>1</v>
      </c>
      <c r="R9" s="20">
        <v>0.8</v>
      </c>
      <c r="S9" s="20">
        <v>2</v>
      </c>
      <c r="T9" s="20">
        <v>2</v>
      </c>
      <c r="U9" s="21">
        <f t="shared" si="0"/>
        <v>15.3</v>
      </c>
      <c r="V9" s="27" t="str">
        <f t="shared" si="1"/>
        <v>igen</v>
      </c>
      <c r="W9" s="35">
        <f t="shared" si="2"/>
        <v>4</v>
      </c>
    </row>
    <row r="10" spans="1:25" ht="12.75">
      <c r="A10" s="14" t="s">
        <v>42</v>
      </c>
      <c r="B10" s="15" t="s">
        <v>49</v>
      </c>
      <c r="C10" s="16">
        <v>0.3</v>
      </c>
      <c r="D10" s="16">
        <v>0.5</v>
      </c>
      <c r="E10" s="16">
        <v>0.8</v>
      </c>
      <c r="F10" s="16">
        <v>0</v>
      </c>
      <c r="G10" s="16">
        <v>0.5</v>
      </c>
      <c r="H10" s="16">
        <v>0</v>
      </c>
      <c r="I10" s="16">
        <v>0</v>
      </c>
      <c r="J10" s="16">
        <v>0.5</v>
      </c>
      <c r="K10" s="16">
        <v>2.1</v>
      </c>
      <c r="L10" s="16">
        <v>0.3</v>
      </c>
      <c r="M10" s="16">
        <v>0</v>
      </c>
      <c r="N10" s="16">
        <v>0</v>
      </c>
      <c r="O10" s="16">
        <v>1</v>
      </c>
      <c r="P10" s="16">
        <v>1</v>
      </c>
      <c r="Q10" s="16">
        <v>0.5</v>
      </c>
      <c r="R10" s="16">
        <v>0.6</v>
      </c>
      <c r="S10" s="16">
        <v>0</v>
      </c>
      <c r="T10" s="16">
        <v>0</v>
      </c>
      <c r="U10" s="15">
        <f t="shared" si="0"/>
        <v>8.1</v>
      </c>
      <c r="V10" s="29" t="str">
        <f t="shared" si="1"/>
        <v>igen</v>
      </c>
      <c r="W10" s="35">
        <f t="shared" si="2"/>
        <v>2</v>
      </c>
      <c r="Y10" t="s">
        <v>56</v>
      </c>
    </row>
    <row r="11" spans="1:25" ht="12.75">
      <c r="A11" s="18" t="s">
        <v>6</v>
      </c>
      <c r="B11" s="21" t="s">
        <v>48</v>
      </c>
      <c r="C11" s="20">
        <v>0.5</v>
      </c>
      <c r="D11" s="20">
        <v>0.5</v>
      </c>
      <c r="E11" s="20">
        <v>0.9</v>
      </c>
      <c r="F11" s="20">
        <v>0.5</v>
      </c>
      <c r="G11" s="20">
        <v>0.5</v>
      </c>
      <c r="H11" s="20">
        <v>1</v>
      </c>
      <c r="I11" s="20">
        <v>1</v>
      </c>
      <c r="J11" s="20">
        <v>0.5</v>
      </c>
      <c r="K11" s="20">
        <v>2.5</v>
      </c>
      <c r="L11" s="20">
        <v>1.5</v>
      </c>
      <c r="M11" s="20">
        <v>0</v>
      </c>
      <c r="N11" s="20">
        <v>1</v>
      </c>
      <c r="O11" s="20">
        <v>1</v>
      </c>
      <c r="P11" s="20">
        <v>1</v>
      </c>
      <c r="Q11" s="20">
        <v>1.2</v>
      </c>
      <c r="R11" s="20">
        <v>0.7</v>
      </c>
      <c r="S11" s="20">
        <v>0.5</v>
      </c>
      <c r="T11" s="20">
        <v>1.9</v>
      </c>
      <c r="U11" s="21">
        <f t="shared" si="0"/>
        <v>16.7</v>
      </c>
      <c r="V11" s="27" t="str">
        <f t="shared" si="1"/>
        <v>igen</v>
      </c>
      <c r="W11" s="35">
        <f t="shared" si="2"/>
        <v>4</v>
      </c>
      <c r="Y11">
        <f>COUNTIF(V2:V47,"igen")</f>
        <v>32</v>
      </c>
    </row>
    <row r="12" spans="1:23" ht="12.75">
      <c r="A12" s="18" t="s">
        <v>18</v>
      </c>
      <c r="B12" s="21" t="s">
        <v>48</v>
      </c>
      <c r="C12" s="20">
        <v>0</v>
      </c>
      <c r="D12" s="20">
        <v>0.2</v>
      </c>
      <c r="E12" s="20">
        <v>0</v>
      </c>
      <c r="F12" s="20">
        <v>0.5</v>
      </c>
      <c r="G12" s="20">
        <v>0</v>
      </c>
      <c r="H12" s="20">
        <v>0.5</v>
      </c>
      <c r="I12" s="20">
        <v>1</v>
      </c>
      <c r="J12" s="20">
        <v>0.2</v>
      </c>
      <c r="K12" s="20">
        <v>1</v>
      </c>
      <c r="L12" s="20">
        <v>2.1</v>
      </c>
      <c r="M12" s="20">
        <v>0.2</v>
      </c>
      <c r="N12" s="20">
        <v>0</v>
      </c>
      <c r="O12" s="20">
        <v>0</v>
      </c>
      <c r="P12" s="20">
        <v>0</v>
      </c>
      <c r="Q12" s="20">
        <v>1.5</v>
      </c>
      <c r="R12" s="20">
        <v>1</v>
      </c>
      <c r="S12" s="20">
        <v>2</v>
      </c>
      <c r="T12" s="20">
        <v>0</v>
      </c>
      <c r="U12" s="21">
        <f t="shared" si="0"/>
        <v>10.2</v>
      </c>
      <c r="V12" s="27" t="str">
        <f t="shared" si="1"/>
        <v>igen</v>
      </c>
      <c r="W12" s="35">
        <f t="shared" si="2"/>
        <v>2</v>
      </c>
    </row>
    <row r="13" spans="1:25" ht="12.75">
      <c r="A13" s="14" t="s">
        <v>28</v>
      </c>
      <c r="B13" s="15" t="s">
        <v>49</v>
      </c>
      <c r="C13" s="16">
        <v>0</v>
      </c>
      <c r="D13" s="16">
        <v>0.5</v>
      </c>
      <c r="E13" s="16">
        <v>0</v>
      </c>
      <c r="F13" s="16">
        <v>0.3</v>
      </c>
      <c r="G13" s="16">
        <v>0.5</v>
      </c>
      <c r="H13" s="16">
        <v>0</v>
      </c>
      <c r="I13" s="16">
        <v>0</v>
      </c>
      <c r="J13" s="16">
        <v>0.7</v>
      </c>
      <c r="K13" s="16">
        <v>0</v>
      </c>
      <c r="L13" s="16">
        <v>0.2</v>
      </c>
      <c r="M13" s="16">
        <v>0.4</v>
      </c>
      <c r="N13" s="16">
        <v>0</v>
      </c>
      <c r="O13" s="16">
        <v>0.2</v>
      </c>
      <c r="P13" s="16">
        <v>0</v>
      </c>
      <c r="Q13" s="16">
        <v>0</v>
      </c>
      <c r="R13" s="16">
        <v>0.2</v>
      </c>
      <c r="S13" s="16">
        <v>0</v>
      </c>
      <c r="T13" s="16">
        <v>0</v>
      </c>
      <c r="U13" s="15">
        <f t="shared" si="0"/>
        <v>3.0000000000000004</v>
      </c>
      <c r="V13" s="17" t="str">
        <f t="shared" si="1"/>
        <v>nem</v>
      </c>
      <c r="W13" s="35">
        <f t="shared" si="2"/>
        <v>1</v>
      </c>
      <c r="Y13" t="s">
        <v>57</v>
      </c>
    </row>
    <row r="14" spans="1:25" ht="12.75">
      <c r="A14" s="10" t="s">
        <v>45</v>
      </c>
      <c r="B14" s="11" t="s">
        <v>50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>
        <f t="shared" si="0"/>
        <v>0</v>
      </c>
      <c r="V14" s="13" t="str">
        <f t="shared" si="1"/>
        <v>nem</v>
      </c>
      <c r="W14" s="35">
        <f t="shared" si="2"/>
        <v>1</v>
      </c>
      <c r="Y14">
        <f>COUNTIF(U2:U47,"&gt;16")</f>
        <v>11</v>
      </c>
    </row>
    <row r="15" spans="1:23" ht="12.75">
      <c r="A15" s="14" t="s">
        <v>41</v>
      </c>
      <c r="B15" s="15" t="s">
        <v>49</v>
      </c>
      <c r="C15" s="16">
        <v>0.5</v>
      </c>
      <c r="D15" s="16">
        <v>0.5</v>
      </c>
      <c r="E15" s="16">
        <v>0.9</v>
      </c>
      <c r="F15" s="16">
        <v>0.5</v>
      </c>
      <c r="G15" s="16">
        <v>0.5</v>
      </c>
      <c r="H15" s="16">
        <v>0</v>
      </c>
      <c r="I15" s="16">
        <v>0.7</v>
      </c>
      <c r="J15" s="16">
        <v>0.5</v>
      </c>
      <c r="K15" s="16">
        <v>2.3</v>
      </c>
      <c r="L15" s="16">
        <v>1.5</v>
      </c>
      <c r="M15" s="16">
        <v>0</v>
      </c>
      <c r="N15" s="16">
        <v>1</v>
      </c>
      <c r="O15" s="16">
        <v>0.2</v>
      </c>
      <c r="P15" s="16">
        <v>1</v>
      </c>
      <c r="Q15" s="16">
        <v>0</v>
      </c>
      <c r="R15" s="16">
        <v>0</v>
      </c>
      <c r="S15" s="16">
        <v>2</v>
      </c>
      <c r="T15" s="16">
        <v>0</v>
      </c>
      <c r="U15" s="15">
        <f t="shared" si="0"/>
        <v>12.099999999999998</v>
      </c>
      <c r="V15" s="29" t="str">
        <f t="shared" si="1"/>
        <v>igen</v>
      </c>
      <c r="W15" s="35">
        <f t="shared" si="2"/>
        <v>3</v>
      </c>
    </row>
    <row r="16" spans="1:25" ht="12.75">
      <c r="A16" s="18" t="s">
        <v>26</v>
      </c>
      <c r="B16" s="21" t="s">
        <v>48</v>
      </c>
      <c r="C16" s="20">
        <v>0.5</v>
      </c>
      <c r="D16" s="20">
        <v>0.5</v>
      </c>
      <c r="E16" s="20">
        <v>0.8</v>
      </c>
      <c r="F16" s="20">
        <v>0.5</v>
      </c>
      <c r="G16" s="20">
        <v>0</v>
      </c>
      <c r="H16" s="20">
        <v>1</v>
      </c>
      <c r="I16" s="20">
        <v>1</v>
      </c>
      <c r="J16" s="20">
        <v>0.5</v>
      </c>
      <c r="K16" s="20">
        <v>2.5</v>
      </c>
      <c r="L16" s="20">
        <v>1.5</v>
      </c>
      <c r="M16" s="20">
        <v>1</v>
      </c>
      <c r="N16" s="20">
        <v>1</v>
      </c>
      <c r="O16" s="20">
        <v>1</v>
      </c>
      <c r="P16" s="20">
        <v>1</v>
      </c>
      <c r="Q16" s="20">
        <v>1.5</v>
      </c>
      <c r="R16" s="20">
        <v>1</v>
      </c>
      <c r="S16" s="20">
        <v>2</v>
      </c>
      <c r="T16" s="20">
        <v>0</v>
      </c>
      <c r="U16" s="21">
        <f t="shared" si="0"/>
        <v>17.3</v>
      </c>
      <c r="V16" s="27" t="str">
        <f t="shared" si="1"/>
        <v>igen</v>
      </c>
      <c r="W16" s="35">
        <f t="shared" si="2"/>
        <v>5</v>
      </c>
      <c r="Y16" t="s">
        <v>58</v>
      </c>
    </row>
    <row r="17" spans="1:26" ht="12.75">
      <c r="A17" s="10" t="s">
        <v>12</v>
      </c>
      <c r="B17" s="11" t="s">
        <v>50</v>
      </c>
      <c r="C17" s="12">
        <v>0.5</v>
      </c>
      <c r="D17" s="12">
        <v>0.5</v>
      </c>
      <c r="E17" s="12">
        <v>1</v>
      </c>
      <c r="F17" s="12">
        <v>0.5</v>
      </c>
      <c r="G17" s="12">
        <v>0.5</v>
      </c>
      <c r="H17" s="12">
        <v>0</v>
      </c>
      <c r="I17" s="12">
        <v>0</v>
      </c>
      <c r="J17" s="12">
        <v>1</v>
      </c>
      <c r="K17" s="12">
        <v>1</v>
      </c>
      <c r="L17" s="12">
        <v>2.3</v>
      </c>
      <c r="M17" s="12">
        <v>1.5</v>
      </c>
      <c r="N17" s="12">
        <v>1</v>
      </c>
      <c r="O17" s="12">
        <v>1</v>
      </c>
      <c r="P17" s="12">
        <v>1</v>
      </c>
      <c r="Q17" s="12">
        <v>1.5</v>
      </c>
      <c r="R17" s="12">
        <v>1</v>
      </c>
      <c r="S17" s="12">
        <v>1</v>
      </c>
      <c r="T17" s="12">
        <v>1.5</v>
      </c>
      <c r="U17" s="11">
        <f t="shared" si="0"/>
        <v>16.8</v>
      </c>
      <c r="V17" s="28" t="str">
        <f t="shared" si="1"/>
        <v>igen</v>
      </c>
      <c r="W17" s="35">
        <f t="shared" si="2"/>
        <v>4</v>
      </c>
      <c r="Y17" t="s">
        <v>59</v>
      </c>
      <c r="Z17">
        <f>COUNTIF($W$2:$W$47,1)</f>
        <v>14</v>
      </c>
    </row>
    <row r="18" spans="1:26" ht="12.75">
      <c r="A18" s="14" t="s">
        <v>31</v>
      </c>
      <c r="B18" s="15" t="s">
        <v>49</v>
      </c>
      <c r="C18" s="16">
        <v>0.5</v>
      </c>
      <c r="D18" s="16">
        <v>0.5</v>
      </c>
      <c r="E18" s="16">
        <v>1</v>
      </c>
      <c r="F18" s="16">
        <v>0.5</v>
      </c>
      <c r="G18" s="16">
        <v>0</v>
      </c>
      <c r="H18" s="16">
        <v>0.2</v>
      </c>
      <c r="I18" s="16">
        <v>0</v>
      </c>
      <c r="J18" s="16">
        <v>1</v>
      </c>
      <c r="K18" s="16">
        <v>0</v>
      </c>
      <c r="L18" s="16">
        <v>1.3</v>
      </c>
      <c r="M18" s="16">
        <v>1.3</v>
      </c>
      <c r="N18" s="16">
        <v>1</v>
      </c>
      <c r="O18" s="16">
        <v>0.8</v>
      </c>
      <c r="P18" s="16">
        <v>0</v>
      </c>
      <c r="Q18" s="16">
        <v>1.5</v>
      </c>
      <c r="R18" s="16">
        <v>0</v>
      </c>
      <c r="S18" s="16">
        <v>0</v>
      </c>
      <c r="T18" s="16">
        <v>0</v>
      </c>
      <c r="U18" s="15">
        <f t="shared" si="0"/>
        <v>9.6</v>
      </c>
      <c r="V18" s="29" t="str">
        <f t="shared" si="1"/>
        <v>igen</v>
      </c>
      <c r="W18" s="35">
        <f t="shared" si="2"/>
        <v>2</v>
      </c>
      <c r="Y18" t="s">
        <v>60</v>
      </c>
      <c r="Z18">
        <f>COUNTIF($W$2:$W$47,2)</f>
        <v>12</v>
      </c>
    </row>
    <row r="19" spans="1:26" ht="12.75">
      <c r="A19" s="14" t="s">
        <v>36</v>
      </c>
      <c r="B19" s="15" t="s">
        <v>49</v>
      </c>
      <c r="C19" s="16">
        <v>0.3</v>
      </c>
      <c r="D19" s="16">
        <v>0.3</v>
      </c>
      <c r="E19" s="16">
        <v>1</v>
      </c>
      <c r="F19" s="16">
        <v>0</v>
      </c>
      <c r="G19" s="16">
        <v>0.5</v>
      </c>
      <c r="H19" s="16">
        <v>0.1</v>
      </c>
      <c r="I19" s="16">
        <v>0</v>
      </c>
      <c r="J19" s="16">
        <v>0.3</v>
      </c>
      <c r="K19" s="16">
        <v>1</v>
      </c>
      <c r="L19" s="16">
        <v>0.7</v>
      </c>
      <c r="M19" s="16">
        <v>1.3</v>
      </c>
      <c r="N19" s="16">
        <v>0</v>
      </c>
      <c r="O19" s="16">
        <v>0</v>
      </c>
      <c r="P19" s="16">
        <v>0.3</v>
      </c>
      <c r="Q19" s="16">
        <v>1.2</v>
      </c>
      <c r="R19" s="16">
        <v>0</v>
      </c>
      <c r="S19" s="16">
        <v>1.8</v>
      </c>
      <c r="T19" s="16">
        <v>0</v>
      </c>
      <c r="U19" s="15">
        <f t="shared" si="0"/>
        <v>8.8</v>
      </c>
      <c r="V19" s="29" t="str">
        <f t="shared" si="1"/>
        <v>igen</v>
      </c>
      <c r="W19" s="35">
        <f t="shared" si="2"/>
        <v>2</v>
      </c>
      <c r="Y19" t="s">
        <v>61</v>
      </c>
      <c r="Z19">
        <f>COUNTIF($W$2:$W$47,3)</f>
        <v>3</v>
      </c>
    </row>
    <row r="20" spans="1:26" ht="12.75">
      <c r="A20" s="18" t="s">
        <v>10</v>
      </c>
      <c r="B20" s="21" t="s">
        <v>48</v>
      </c>
      <c r="C20" s="20">
        <v>0.1</v>
      </c>
      <c r="D20" s="20">
        <v>0.2</v>
      </c>
      <c r="E20" s="20">
        <v>0.8</v>
      </c>
      <c r="F20" s="20">
        <v>0.5</v>
      </c>
      <c r="G20" s="20">
        <v>0</v>
      </c>
      <c r="H20" s="20">
        <v>0.5</v>
      </c>
      <c r="I20" s="20">
        <v>0</v>
      </c>
      <c r="J20" s="20">
        <v>0.7</v>
      </c>
      <c r="K20" s="20">
        <v>1</v>
      </c>
      <c r="L20" s="20">
        <v>1.3</v>
      </c>
      <c r="M20" s="20">
        <v>0.3</v>
      </c>
      <c r="N20" s="20">
        <v>1</v>
      </c>
      <c r="O20" s="20">
        <v>0.3</v>
      </c>
      <c r="P20" s="20">
        <v>0.4</v>
      </c>
      <c r="Q20" s="20">
        <v>0</v>
      </c>
      <c r="R20" s="20">
        <v>0</v>
      </c>
      <c r="S20" s="20">
        <v>0</v>
      </c>
      <c r="T20" s="20">
        <v>0</v>
      </c>
      <c r="U20" s="21">
        <f t="shared" si="0"/>
        <v>7.1</v>
      </c>
      <c r="V20" s="22" t="str">
        <f t="shared" si="1"/>
        <v>nem</v>
      </c>
      <c r="W20" s="35">
        <f t="shared" si="2"/>
        <v>1</v>
      </c>
      <c r="Y20" t="s">
        <v>62</v>
      </c>
      <c r="Z20">
        <f>COUNTIF($W$2:$W$47,4)</f>
        <v>10</v>
      </c>
    </row>
    <row r="21" spans="1:26" ht="12.75">
      <c r="A21" s="10" t="s">
        <v>17</v>
      </c>
      <c r="B21" s="11" t="s">
        <v>50</v>
      </c>
      <c r="C21" s="12">
        <v>0.5</v>
      </c>
      <c r="D21" s="12">
        <v>0.5</v>
      </c>
      <c r="E21" s="12">
        <v>1</v>
      </c>
      <c r="F21" s="12">
        <v>0.3</v>
      </c>
      <c r="G21" s="12">
        <v>0.5</v>
      </c>
      <c r="H21" s="12">
        <v>0.5</v>
      </c>
      <c r="I21" s="12">
        <v>0</v>
      </c>
      <c r="J21" s="12">
        <v>1</v>
      </c>
      <c r="K21" s="12">
        <v>0</v>
      </c>
      <c r="L21" s="12">
        <v>2.3</v>
      </c>
      <c r="M21" s="12">
        <v>1.5</v>
      </c>
      <c r="N21" s="12">
        <v>0</v>
      </c>
      <c r="O21" s="12">
        <v>0.8</v>
      </c>
      <c r="P21" s="12">
        <v>1</v>
      </c>
      <c r="Q21" s="12">
        <v>1.2</v>
      </c>
      <c r="R21" s="12">
        <v>0.9</v>
      </c>
      <c r="S21" s="12">
        <v>0.2</v>
      </c>
      <c r="T21" s="12">
        <v>0</v>
      </c>
      <c r="U21" s="11">
        <f t="shared" si="0"/>
        <v>12.2</v>
      </c>
      <c r="V21" s="28" t="str">
        <f t="shared" si="1"/>
        <v>igen</v>
      </c>
      <c r="W21" s="35">
        <f t="shared" si="2"/>
        <v>3</v>
      </c>
      <c r="Y21" t="s">
        <v>63</v>
      </c>
      <c r="Z21">
        <f>COUNTIF($W$2:$W$47,5)</f>
        <v>7</v>
      </c>
    </row>
    <row r="22" spans="1:23" ht="12.75">
      <c r="A22" s="14" t="s">
        <v>3</v>
      </c>
      <c r="B22" s="15" t="s">
        <v>49</v>
      </c>
      <c r="C22" s="16">
        <v>0.3</v>
      </c>
      <c r="D22" s="16">
        <v>0.5</v>
      </c>
      <c r="E22" s="16">
        <v>0.7</v>
      </c>
      <c r="F22" s="16">
        <v>0.5</v>
      </c>
      <c r="G22" s="16">
        <v>0</v>
      </c>
      <c r="H22" s="16">
        <v>0.5</v>
      </c>
      <c r="I22" s="16">
        <v>0</v>
      </c>
      <c r="J22" s="16">
        <v>0.7</v>
      </c>
      <c r="K22" s="16">
        <v>0</v>
      </c>
      <c r="L22" s="16">
        <v>1.8</v>
      </c>
      <c r="M22" s="16">
        <v>0</v>
      </c>
      <c r="N22" s="16">
        <v>0</v>
      </c>
      <c r="O22" s="16">
        <v>1</v>
      </c>
      <c r="P22" s="16">
        <v>0.2</v>
      </c>
      <c r="Q22" s="16">
        <v>0.5</v>
      </c>
      <c r="R22" s="16">
        <v>0.2</v>
      </c>
      <c r="S22" s="16">
        <v>0</v>
      </c>
      <c r="T22" s="16">
        <v>0</v>
      </c>
      <c r="U22" s="15">
        <f t="shared" si="0"/>
        <v>6.9</v>
      </c>
      <c r="V22" s="17" t="str">
        <f t="shared" si="1"/>
        <v>nem</v>
      </c>
      <c r="W22" s="35">
        <f t="shared" si="2"/>
        <v>1</v>
      </c>
    </row>
    <row r="23" spans="1:23" ht="12.75">
      <c r="A23" s="14" t="s">
        <v>44</v>
      </c>
      <c r="B23" s="15" t="s">
        <v>49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>
        <f t="shared" si="0"/>
        <v>0</v>
      </c>
      <c r="V23" s="17" t="str">
        <f t="shared" si="1"/>
        <v>nem</v>
      </c>
      <c r="W23" s="35">
        <f t="shared" si="2"/>
        <v>1</v>
      </c>
    </row>
    <row r="24" spans="1:23" ht="12.75">
      <c r="A24" s="14" t="s">
        <v>11</v>
      </c>
      <c r="B24" s="15" t="s">
        <v>49</v>
      </c>
      <c r="C24" s="16">
        <v>0.5</v>
      </c>
      <c r="D24" s="16">
        <v>0.2</v>
      </c>
      <c r="E24" s="16">
        <v>1</v>
      </c>
      <c r="F24" s="16">
        <v>0.5</v>
      </c>
      <c r="G24" s="16">
        <v>0.5</v>
      </c>
      <c r="H24" s="16">
        <v>0.2</v>
      </c>
      <c r="I24" s="16">
        <v>1</v>
      </c>
      <c r="J24" s="16">
        <v>0.5</v>
      </c>
      <c r="K24" s="16">
        <v>1.1</v>
      </c>
      <c r="L24" s="16">
        <v>1.4</v>
      </c>
      <c r="M24" s="16">
        <v>0</v>
      </c>
      <c r="N24" s="16">
        <v>1</v>
      </c>
      <c r="O24" s="16">
        <v>1</v>
      </c>
      <c r="P24" s="16">
        <v>0</v>
      </c>
      <c r="Q24" s="16">
        <v>0.2</v>
      </c>
      <c r="R24" s="16">
        <v>0</v>
      </c>
      <c r="S24" s="16">
        <v>0</v>
      </c>
      <c r="T24" s="16">
        <v>0</v>
      </c>
      <c r="U24" s="15">
        <f t="shared" si="0"/>
        <v>9.1</v>
      </c>
      <c r="V24" s="29" t="str">
        <f t="shared" si="1"/>
        <v>igen</v>
      </c>
      <c r="W24" s="35">
        <f t="shared" si="2"/>
        <v>2</v>
      </c>
    </row>
    <row r="25" spans="1:23" ht="12.75">
      <c r="A25" s="14" t="s">
        <v>43</v>
      </c>
      <c r="B25" s="15" t="s">
        <v>49</v>
      </c>
      <c r="C25" s="16">
        <v>0</v>
      </c>
      <c r="D25" s="16">
        <v>0.4</v>
      </c>
      <c r="E25" s="16">
        <v>1</v>
      </c>
      <c r="F25" s="16">
        <v>0.5</v>
      </c>
      <c r="G25" s="16">
        <v>0.5</v>
      </c>
      <c r="H25" s="16">
        <v>1</v>
      </c>
      <c r="I25" s="16">
        <v>1</v>
      </c>
      <c r="J25" s="16">
        <v>0.5</v>
      </c>
      <c r="K25" s="16">
        <v>2.5</v>
      </c>
      <c r="L25" s="16">
        <v>1.5</v>
      </c>
      <c r="M25" s="16">
        <v>0</v>
      </c>
      <c r="N25" s="16">
        <v>1</v>
      </c>
      <c r="O25" s="16">
        <v>1</v>
      </c>
      <c r="P25" s="16">
        <v>0.7</v>
      </c>
      <c r="Q25" s="16">
        <v>1.5</v>
      </c>
      <c r="R25" s="16">
        <v>1</v>
      </c>
      <c r="S25" s="16">
        <v>2</v>
      </c>
      <c r="T25" s="16">
        <v>0.8</v>
      </c>
      <c r="U25" s="15">
        <f t="shared" si="0"/>
        <v>16.900000000000002</v>
      </c>
      <c r="V25" s="29" t="str">
        <f t="shared" si="1"/>
        <v>igen</v>
      </c>
      <c r="W25" s="35">
        <f t="shared" si="2"/>
        <v>4</v>
      </c>
    </row>
    <row r="26" spans="1:23" ht="12.75">
      <c r="A26" s="10" t="s">
        <v>38</v>
      </c>
      <c r="B26" s="11" t="s">
        <v>50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>
        <f t="shared" si="0"/>
        <v>0</v>
      </c>
      <c r="V26" s="13" t="str">
        <f t="shared" si="1"/>
        <v>nem</v>
      </c>
      <c r="W26" s="35">
        <f t="shared" si="2"/>
        <v>1</v>
      </c>
    </row>
    <row r="27" spans="1:23" ht="12.75">
      <c r="A27" s="10" t="s">
        <v>7</v>
      </c>
      <c r="B27" s="11" t="s">
        <v>50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>
        <f t="shared" si="0"/>
        <v>0</v>
      </c>
      <c r="V27" s="13" t="str">
        <f t="shared" si="1"/>
        <v>nem</v>
      </c>
      <c r="W27" s="35">
        <f t="shared" si="2"/>
        <v>1</v>
      </c>
    </row>
    <row r="28" spans="1:23" ht="12.75">
      <c r="A28" s="10" t="s">
        <v>33</v>
      </c>
      <c r="B28" s="11" t="s">
        <v>50</v>
      </c>
      <c r="C28" s="12">
        <v>0.5</v>
      </c>
      <c r="D28" s="12">
        <v>0.5</v>
      </c>
      <c r="E28" s="12">
        <v>1</v>
      </c>
      <c r="F28" s="12">
        <v>0.5</v>
      </c>
      <c r="G28" s="12">
        <v>0.5</v>
      </c>
      <c r="H28" s="12">
        <v>1</v>
      </c>
      <c r="I28" s="12">
        <v>0.8</v>
      </c>
      <c r="J28" s="12">
        <v>0.5</v>
      </c>
      <c r="K28" s="12">
        <v>2.5</v>
      </c>
      <c r="L28" s="12">
        <v>1.5</v>
      </c>
      <c r="M28" s="12">
        <v>1</v>
      </c>
      <c r="N28" s="12">
        <v>1</v>
      </c>
      <c r="O28" s="12">
        <v>0.8</v>
      </c>
      <c r="P28" s="12">
        <v>1</v>
      </c>
      <c r="Q28" s="12">
        <v>1.5</v>
      </c>
      <c r="R28" s="12">
        <v>1</v>
      </c>
      <c r="S28" s="12">
        <v>1.6</v>
      </c>
      <c r="T28" s="12">
        <v>1</v>
      </c>
      <c r="U28" s="11">
        <f t="shared" si="0"/>
        <v>18.200000000000003</v>
      </c>
      <c r="V28" s="28" t="str">
        <f t="shared" si="1"/>
        <v>igen</v>
      </c>
      <c r="W28" s="35">
        <f t="shared" si="2"/>
        <v>5</v>
      </c>
    </row>
    <row r="29" spans="1:23" ht="12.75">
      <c r="A29" s="18" t="s">
        <v>30</v>
      </c>
      <c r="B29" s="21" t="s">
        <v>48</v>
      </c>
      <c r="C29" s="20">
        <v>0</v>
      </c>
      <c r="D29" s="20">
        <v>0.2</v>
      </c>
      <c r="E29" s="20">
        <v>1</v>
      </c>
      <c r="F29" s="20">
        <v>0.5</v>
      </c>
      <c r="G29" s="20">
        <v>0</v>
      </c>
      <c r="H29" s="20">
        <v>0.5</v>
      </c>
      <c r="I29" s="20">
        <v>1</v>
      </c>
      <c r="J29" s="20">
        <v>1</v>
      </c>
      <c r="K29" s="20">
        <v>1</v>
      </c>
      <c r="L29" s="20">
        <v>2.5</v>
      </c>
      <c r="M29" s="20">
        <v>1.5</v>
      </c>
      <c r="N29" s="20">
        <v>0</v>
      </c>
      <c r="O29" s="20">
        <v>1</v>
      </c>
      <c r="P29" s="20">
        <v>0.7</v>
      </c>
      <c r="Q29" s="20">
        <v>0.6</v>
      </c>
      <c r="R29" s="20">
        <v>1</v>
      </c>
      <c r="S29" s="20">
        <v>1.3</v>
      </c>
      <c r="T29" s="20">
        <v>1.5</v>
      </c>
      <c r="U29" s="21">
        <f t="shared" si="0"/>
        <v>15.299999999999999</v>
      </c>
      <c r="V29" s="27" t="str">
        <f t="shared" si="1"/>
        <v>igen</v>
      </c>
      <c r="W29" s="35">
        <f t="shared" si="2"/>
        <v>4</v>
      </c>
    </row>
    <row r="30" spans="1:23" ht="12.75">
      <c r="A30" s="18" t="s">
        <v>32</v>
      </c>
      <c r="B30" s="21" t="s">
        <v>48</v>
      </c>
      <c r="C30" s="20">
        <v>0.4</v>
      </c>
      <c r="D30" s="20">
        <v>0.5</v>
      </c>
      <c r="E30" s="20">
        <v>0.9</v>
      </c>
      <c r="F30" s="20">
        <v>0.5</v>
      </c>
      <c r="G30" s="20">
        <v>0.5</v>
      </c>
      <c r="H30" s="20">
        <v>1</v>
      </c>
      <c r="I30" s="20">
        <v>1</v>
      </c>
      <c r="J30" s="20">
        <v>0</v>
      </c>
      <c r="K30" s="20">
        <v>2.5</v>
      </c>
      <c r="L30" s="20">
        <v>1.5</v>
      </c>
      <c r="M30" s="20">
        <v>0.5</v>
      </c>
      <c r="N30" s="20">
        <v>1</v>
      </c>
      <c r="O30" s="20">
        <v>1</v>
      </c>
      <c r="P30" s="20">
        <v>1</v>
      </c>
      <c r="Q30" s="20">
        <v>1.5</v>
      </c>
      <c r="R30" s="20">
        <v>1</v>
      </c>
      <c r="S30" s="20">
        <v>2</v>
      </c>
      <c r="T30" s="20">
        <v>2</v>
      </c>
      <c r="U30" s="21">
        <f t="shared" si="0"/>
        <v>18.8</v>
      </c>
      <c r="V30" s="27" t="str">
        <f t="shared" si="1"/>
        <v>igen</v>
      </c>
      <c r="W30" s="35">
        <f t="shared" si="2"/>
        <v>5</v>
      </c>
    </row>
    <row r="31" spans="1:23" ht="12.75">
      <c r="A31" s="10" t="s">
        <v>4</v>
      </c>
      <c r="B31" s="11" t="s">
        <v>50</v>
      </c>
      <c r="C31" s="12">
        <v>0.4</v>
      </c>
      <c r="D31" s="12">
        <v>0.5</v>
      </c>
      <c r="E31" s="12">
        <v>1</v>
      </c>
      <c r="F31" s="12">
        <v>0.5</v>
      </c>
      <c r="G31" s="12">
        <v>0.5</v>
      </c>
      <c r="H31" s="12">
        <v>0</v>
      </c>
      <c r="I31" s="12">
        <v>1</v>
      </c>
      <c r="J31" s="12">
        <v>0</v>
      </c>
      <c r="K31" s="12">
        <v>1.5</v>
      </c>
      <c r="L31" s="12">
        <v>1.4</v>
      </c>
      <c r="M31" s="12">
        <v>1</v>
      </c>
      <c r="N31" s="12">
        <v>1</v>
      </c>
      <c r="O31" s="12">
        <v>0.2</v>
      </c>
      <c r="P31" s="12">
        <v>0</v>
      </c>
      <c r="Q31" s="12">
        <v>0</v>
      </c>
      <c r="R31" s="12">
        <v>1</v>
      </c>
      <c r="S31" s="12">
        <v>0</v>
      </c>
      <c r="T31" s="12">
        <v>0.5</v>
      </c>
      <c r="U31" s="11">
        <f t="shared" si="0"/>
        <v>10.5</v>
      </c>
      <c r="V31" s="28" t="str">
        <f t="shared" si="1"/>
        <v>igen</v>
      </c>
      <c r="W31" s="35">
        <f t="shared" si="2"/>
        <v>2</v>
      </c>
    </row>
    <row r="32" spans="1:23" ht="12.75">
      <c r="A32" s="10" t="s">
        <v>2</v>
      </c>
      <c r="B32" s="11" t="s">
        <v>50</v>
      </c>
      <c r="C32" s="12">
        <v>0.4</v>
      </c>
      <c r="D32" s="12">
        <v>0.5</v>
      </c>
      <c r="E32" s="12">
        <v>1</v>
      </c>
      <c r="F32" s="12">
        <v>0.5</v>
      </c>
      <c r="G32" s="12">
        <v>0</v>
      </c>
      <c r="H32" s="12">
        <v>0</v>
      </c>
      <c r="I32" s="12">
        <v>0.4</v>
      </c>
      <c r="J32" s="12">
        <v>0</v>
      </c>
      <c r="K32" s="12">
        <v>0.7</v>
      </c>
      <c r="L32" s="12">
        <v>1.2</v>
      </c>
      <c r="M32" s="12">
        <v>0</v>
      </c>
      <c r="N32" s="12">
        <v>0</v>
      </c>
      <c r="O32" s="12">
        <v>0</v>
      </c>
      <c r="P32" s="12">
        <v>0.7</v>
      </c>
      <c r="Q32" s="12">
        <v>0</v>
      </c>
      <c r="R32" s="12">
        <v>0</v>
      </c>
      <c r="S32" s="12">
        <v>0</v>
      </c>
      <c r="T32" s="12">
        <v>0</v>
      </c>
      <c r="U32" s="11">
        <f t="shared" si="0"/>
        <v>5.4</v>
      </c>
      <c r="V32" s="13" t="str">
        <f t="shared" si="1"/>
        <v>nem</v>
      </c>
      <c r="W32" s="35">
        <f t="shared" si="2"/>
        <v>1</v>
      </c>
    </row>
    <row r="33" spans="1:23" ht="12.75">
      <c r="A33" s="14" t="s">
        <v>9</v>
      </c>
      <c r="B33" s="15" t="s">
        <v>49</v>
      </c>
      <c r="C33" s="16">
        <v>0.5</v>
      </c>
      <c r="D33" s="16">
        <v>0.5</v>
      </c>
      <c r="E33" s="16">
        <v>1</v>
      </c>
      <c r="F33" s="16">
        <v>0</v>
      </c>
      <c r="G33" s="16">
        <v>0.5</v>
      </c>
      <c r="H33" s="16">
        <v>0.5</v>
      </c>
      <c r="I33" s="16">
        <v>0</v>
      </c>
      <c r="J33" s="16">
        <v>0.6</v>
      </c>
      <c r="K33" s="16">
        <v>1</v>
      </c>
      <c r="L33" s="16">
        <v>1.7</v>
      </c>
      <c r="M33" s="16">
        <v>1.5</v>
      </c>
      <c r="N33" s="16">
        <v>0</v>
      </c>
      <c r="O33" s="16">
        <v>1</v>
      </c>
      <c r="P33" s="16">
        <v>1</v>
      </c>
      <c r="Q33" s="16">
        <v>1.5</v>
      </c>
      <c r="R33" s="16">
        <v>1</v>
      </c>
      <c r="S33" s="16">
        <v>2</v>
      </c>
      <c r="T33" s="16">
        <v>0.5</v>
      </c>
      <c r="U33" s="15">
        <f t="shared" si="0"/>
        <v>14.8</v>
      </c>
      <c r="V33" s="29" t="str">
        <f t="shared" si="1"/>
        <v>igen</v>
      </c>
      <c r="W33" s="35">
        <f t="shared" si="2"/>
        <v>4</v>
      </c>
    </row>
    <row r="34" spans="1:23" ht="12.75">
      <c r="A34" s="14" t="s">
        <v>14</v>
      </c>
      <c r="B34" s="15" t="s">
        <v>49</v>
      </c>
      <c r="C34" s="16">
        <v>0.4</v>
      </c>
      <c r="D34" s="16">
        <v>0.5</v>
      </c>
      <c r="E34" s="16">
        <v>1</v>
      </c>
      <c r="F34" s="16">
        <v>0.5</v>
      </c>
      <c r="G34" s="16">
        <v>0.5</v>
      </c>
      <c r="H34" s="16">
        <v>0</v>
      </c>
      <c r="I34" s="16">
        <v>1</v>
      </c>
      <c r="J34" s="16">
        <v>1</v>
      </c>
      <c r="K34" s="16">
        <v>1</v>
      </c>
      <c r="L34" s="16">
        <v>2.5</v>
      </c>
      <c r="M34" s="16">
        <v>1.5</v>
      </c>
      <c r="N34" s="16">
        <v>0.9</v>
      </c>
      <c r="O34" s="16">
        <v>1</v>
      </c>
      <c r="P34" s="16">
        <v>1</v>
      </c>
      <c r="Q34" s="16">
        <v>1.5</v>
      </c>
      <c r="R34" s="16">
        <v>1</v>
      </c>
      <c r="S34" s="16">
        <v>2</v>
      </c>
      <c r="T34" s="16">
        <v>0</v>
      </c>
      <c r="U34" s="15">
        <f t="shared" si="0"/>
        <v>17.3</v>
      </c>
      <c r="V34" s="29" t="str">
        <f t="shared" si="1"/>
        <v>igen</v>
      </c>
      <c r="W34" s="35">
        <f t="shared" si="2"/>
        <v>5</v>
      </c>
    </row>
    <row r="35" spans="1:23" ht="12.75">
      <c r="A35" s="10" t="s">
        <v>15</v>
      </c>
      <c r="B35" s="11" t="s">
        <v>50</v>
      </c>
      <c r="C35" s="12">
        <v>0.3</v>
      </c>
      <c r="D35" s="12">
        <v>0.5</v>
      </c>
      <c r="E35" s="12">
        <v>1</v>
      </c>
      <c r="F35" s="12">
        <v>0.5</v>
      </c>
      <c r="G35" s="12">
        <v>0.5</v>
      </c>
      <c r="H35" s="12">
        <v>1</v>
      </c>
      <c r="I35" s="12">
        <v>0.7</v>
      </c>
      <c r="J35" s="12">
        <v>0.5</v>
      </c>
      <c r="K35" s="12">
        <v>2.5</v>
      </c>
      <c r="L35" s="12">
        <v>1.5</v>
      </c>
      <c r="M35" s="12">
        <v>1</v>
      </c>
      <c r="N35" s="12">
        <v>1</v>
      </c>
      <c r="O35" s="12">
        <v>1</v>
      </c>
      <c r="P35" s="12">
        <v>1</v>
      </c>
      <c r="Q35" s="12">
        <v>1.5</v>
      </c>
      <c r="R35" s="12">
        <v>1</v>
      </c>
      <c r="S35" s="12">
        <v>2</v>
      </c>
      <c r="T35" s="12">
        <v>1.9</v>
      </c>
      <c r="U35" s="11">
        <f t="shared" si="0"/>
        <v>19.4</v>
      </c>
      <c r="V35" s="28" t="str">
        <f t="shared" si="1"/>
        <v>igen</v>
      </c>
      <c r="W35" s="35">
        <f t="shared" si="2"/>
        <v>5</v>
      </c>
    </row>
    <row r="36" spans="1:23" ht="12.75">
      <c r="A36" s="30" t="s">
        <v>53</v>
      </c>
      <c r="B36" s="31" t="s">
        <v>54</v>
      </c>
      <c r="C36" s="32">
        <v>0.30072517908977914</v>
      </c>
      <c r="D36" s="32">
        <v>0.30192542031589253</v>
      </c>
      <c r="E36" s="32">
        <v>0.60418713152721</v>
      </c>
      <c r="F36" s="32">
        <v>0.17198084785817352</v>
      </c>
      <c r="G36" s="32">
        <v>0.25455984127598796</v>
      </c>
      <c r="H36" s="32">
        <v>0.47925607826136774</v>
      </c>
      <c r="I36" s="32">
        <v>0.010196240779671406</v>
      </c>
      <c r="J36" s="32">
        <v>0.990822829866197</v>
      </c>
      <c r="K36" s="32">
        <v>1.666684469126385</v>
      </c>
      <c r="L36" s="32">
        <v>2.4077008041068675</v>
      </c>
      <c r="M36" s="32">
        <v>0.052846796024166864</v>
      </c>
      <c r="N36" s="32">
        <v>0.09355762120765299</v>
      </c>
      <c r="O36" s="32">
        <v>0.6697455116732955</v>
      </c>
      <c r="P36" s="32">
        <v>0.24734985773012497</v>
      </c>
      <c r="Q36" s="32">
        <v>0.2441945036313542</v>
      </c>
      <c r="R36" s="32">
        <v>0.8747432277041272</v>
      </c>
      <c r="S36" s="32">
        <v>1.8314356760188204</v>
      </c>
      <c r="T36" s="32">
        <v>1.0638690182184387</v>
      </c>
      <c r="U36" s="31">
        <f>ROUNDUP(SUM($C36:$T36),0)</f>
        <v>13</v>
      </c>
      <c r="V36" s="33" t="str">
        <f t="shared" si="1"/>
        <v>igen</v>
      </c>
      <c r="W36" s="35">
        <f t="shared" si="2"/>
        <v>3</v>
      </c>
    </row>
    <row r="37" spans="1:23" ht="12.75">
      <c r="A37" s="14" t="s">
        <v>40</v>
      </c>
      <c r="B37" s="15" t="s">
        <v>49</v>
      </c>
      <c r="C37" s="16">
        <v>0.4</v>
      </c>
      <c r="D37" s="16">
        <v>0.5</v>
      </c>
      <c r="E37" s="16">
        <v>0.2</v>
      </c>
      <c r="F37" s="16">
        <v>0.5</v>
      </c>
      <c r="G37" s="16">
        <v>0.5</v>
      </c>
      <c r="H37" s="16">
        <v>0</v>
      </c>
      <c r="I37" s="16">
        <v>1</v>
      </c>
      <c r="J37" s="16">
        <v>0.5</v>
      </c>
      <c r="K37" s="16">
        <v>0.5</v>
      </c>
      <c r="L37" s="16">
        <v>0.5</v>
      </c>
      <c r="M37" s="16">
        <v>1</v>
      </c>
      <c r="N37" s="16">
        <v>0</v>
      </c>
      <c r="O37" s="16">
        <v>0.5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5">
        <f t="shared" si="0"/>
        <v>6.1</v>
      </c>
      <c r="V37" s="17" t="str">
        <f t="shared" si="1"/>
        <v>nem</v>
      </c>
      <c r="W37" s="35">
        <f t="shared" si="2"/>
        <v>1</v>
      </c>
    </row>
    <row r="38" spans="1:23" ht="12.75">
      <c r="A38" s="10" t="s">
        <v>22</v>
      </c>
      <c r="B38" s="11" t="s">
        <v>50</v>
      </c>
      <c r="C38" s="12">
        <v>0.3</v>
      </c>
      <c r="D38" s="12">
        <v>0.5</v>
      </c>
      <c r="E38" s="12">
        <v>0</v>
      </c>
      <c r="F38" s="12">
        <v>0.5</v>
      </c>
      <c r="G38" s="12">
        <v>0</v>
      </c>
      <c r="H38" s="12">
        <v>0.5</v>
      </c>
      <c r="I38" s="12">
        <v>0</v>
      </c>
      <c r="J38" s="12">
        <v>1</v>
      </c>
      <c r="K38" s="12">
        <v>0</v>
      </c>
      <c r="L38" s="12">
        <v>0.3</v>
      </c>
      <c r="M38" s="12">
        <v>1.2</v>
      </c>
      <c r="N38" s="12">
        <v>0</v>
      </c>
      <c r="O38" s="12">
        <v>0.2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1">
        <f t="shared" si="0"/>
        <v>4.5</v>
      </c>
      <c r="V38" s="13" t="str">
        <f t="shared" si="1"/>
        <v>nem</v>
      </c>
      <c r="W38" s="35">
        <f t="shared" si="2"/>
        <v>1</v>
      </c>
    </row>
    <row r="39" spans="1:23" ht="12.75">
      <c r="A39" s="14" t="s">
        <v>8</v>
      </c>
      <c r="B39" s="15" t="s">
        <v>49</v>
      </c>
      <c r="C39" s="16">
        <v>0.5</v>
      </c>
      <c r="D39" s="16">
        <v>0.5</v>
      </c>
      <c r="E39" s="16">
        <v>1</v>
      </c>
      <c r="F39" s="16">
        <v>0</v>
      </c>
      <c r="G39" s="16">
        <v>0.5</v>
      </c>
      <c r="H39" s="16">
        <v>0</v>
      </c>
      <c r="I39" s="16">
        <v>0.6</v>
      </c>
      <c r="J39" s="16">
        <v>0</v>
      </c>
      <c r="K39" s="16">
        <v>0.3</v>
      </c>
      <c r="L39" s="16">
        <v>0.5</v>
      </c>
      <c r="M39" s="16">
        <v>1</v>
      </c>
      <c r="N39" s="16">
        <v>0</v>
      </c>
      <c r="O39" s="16">
        <v>0.4</v>
      </c>
      <c r="P39" s="16">
        <v>0</v>
      </c>
      <c r="Q39" s="16">
        <v>1.5</v>
      </c>
      <c r="R39" s="16">
        <v>0</v>
      </c>
      <c r="S39" s="16">
        <v>1.4</v>
      </c>
      <c r="T39" s="16">
        <v>0</v>
      </c>
      <c r="U39" s="15">
        <f t="shared" si="0"/>
        <v>8.200000000000001</v>
      </c>
      <c r="V39" s="29" t="str">
        <f t="shared" si="1"/>
        <v>igen</v>
      </c>
      <c r="W39" s="35">
        <f t="shared" si="2"/>
        <v>2</v>
      </c>
    </row>
    <row r="40" spans="1:23" ht="12.75">
      <c r="A40" s="18" t="s">
        <v>37</v>
      </c>
      <c r="B40" s="21" t="s">
        <v>48</v>
      </c>
      <c r="C40" s="20">
        <v>0.4</v>
      </c>
      <c r="D40" s="20">
        <v>0.5</v>
      </c>
      <c r="E40" s="20">
        <v>0.3</v>
      </c>
      <c r="F40" s="20">
        <v>0</v>
      </c>
      <c r="G40" s="20">
        <v>0</v>
      </c>
      <c r="H40" s="20">
        <v>0</v>
      </c>
      <c r="I40" s="20">
        <v>1</v>
      </c>
      <c r="J40" s="20">
        <v>0.5</v>
      </c>
      <c r="K40" s="20">
        <v>2.3</v>
      </c>
      <c r="L40" s="20">
        <v>1.3</v>
      </c>
      <c r="M40" s="20">
        <v>0</v>
      </c>
      <c r="N40" s="20">
        <v>0</v>
      </c>
      <c r="O40" s="20">
        <v>0.7</v>
      </c>
      <c r="P40" s="20">
        <v>0.3</v>
      </c>
      <c r="Q40" s="20">
        <v>0</v>
      </c>
      <c r="R40" s="20">
        <v>0.2</v>
      </c>
      <c r="S40" s="20">
        <v>0</v>
      </c>
      <c r="T40" s="20">
        <v>0.5</v>
      </c>
      <c r="U40" s="21">
        <f t="shared" si="0"/>
        <v>8</v>
      </c>
      <c r="V40" s="27" t="str">
        <f t="shared" si="1"/>
        <v>igen</v>
      </c>
      <c r="W40" s="35">
        <f t="shared" si="2"/>
        <v>2</v>
      </c>
    </row>
    <row r="41" spans="1:23" ht="12.75">
      <c r="A41" s="10" t="s">
        <v>19</v>
      </c>
      <c r="B41" s="11" t="s">
        <v>50</v>
      </c>
      <c r="C41" s="12">
        <v>0.5</v>
      </c>
      <c r="D41" s="12">
        <v>0.2</v>
      </c>
      <c r="E41" s="12">
        <v>0.6</v>
      </c>
      <c r="F41" s="12">
        <v>0</v>
      </c>
      <c r="G41" s="12">
        <v>0.5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1">
        <f t="shared" si="0"/>
        <v>1.7999999999999998</v>
      </c>
      <c r="V41" s="13" t="str">
        <f t="shared" si="1"/>
        <v>nem</v>
      </c>
      <c r="W41" s="35">
        <f t="shared" si="2"/>
        <v>1</v>
      </c>
    </row>
    <row r="42" spans="1:23" ht="12.75">
      <c r="A42" s="18" t="s">
        <v>24</v>
      </c>
      <c r="B42" s="21" t="s">
        <v>48</v>
      </c>
      <c r="C42" s="20">
        <v>0.4</v>
      </c>
      <c r="D42" s="20">
        <v>0.5</v>
      </c>
      <c r="E42" s="20">
        <v>1</v>
      </c>
      <c r="F42" s="20">
        <v>0</v>
      </c>
      <c r="G42" s="20">
        <v>0.5</v>
      </c>
      <c r="H42" s="20">
        <v>0.2</v>
      </c>
      <c r="I42" s="20">
        <v>1</v>
      </c>
      <c r="J42" s="20">
        <v>1</v>
      </c>
      <c r="K42" s="20">
        <v>1</v>
      </c>
      <c r="L42" s="20">
        <v>2.5</v>
      </c>
      <c r="M42" s="20">
        <v>1.4</v>
      </c>
      <c r="N42" s="20">
        <v>1</v>
      </c>
      <c r="O42" s="20">
        <v>1</v>
      </c>
      <c r="P42" s="20">
        <v>1</v>
      </c>
      <c r="Q42" s="20">
        <v>1.2</v>
      </c>
      <c r="R42" s="20">
        <v>1</v>
      </c>
      <c r="S42" s="20">
        <v>0</v>
      </c>
      <c r="T42" s="20">
        <v>0.5</v>
      </c>
      <c r="U42" s="21">
        <f t="shared" si="0"/>
        <v>15.2</v>
      </c>
      <c r="V42" s="27" t="str">
        <f t="shared" si="1"/>
        <v>igen</v>
      </c>
      <c r="W42" s="35">
        <f t="shared" si="2"/>
        <v>4</v>
      </c>
    </row>
    <row r="43" spans="1:23" ht="12.75">
      <c r="A43" s="18" t="s">
        <v>21</v>
      </c>
      <c r="B43" s="21" t="s">
        <v>48</v>
      </c>
      <c r="C43" s="20">
        <v>0.5</v>
      </c>
      <c r="D43" s="20">
        <v>0.5</v>
      </c>
      <c r="E43" s="20">
        <v>1</v>
      </c>
      <c r="F43" s="20">
        <v>0.5</v>
      </c>
      <c r="G43" s="20">
        <v>0</v>
      </c>
      <c r="H43" s="20">
        <v>1</v>
      </c>
      <c r="I43" s="20">
        <v>1</v>
      </c>
      <c r="J43" s="20">
        <v>0.5</v>
      </c>
      <c r="K43" s="20">
        <v>2.2</v>
      </c>
      <c r="L43" s="20">
        <v>1.5</v>
      </c>
      <c r="M43" s="20">
        <v>0</v>
      </c>
      <c r="N43" s="20">
        <v>0</v>
      </c>
      <c r="O43" s="20">
        <v>1</v>
      </c>
      <c r="P43" s="20">
        <v>1</v>
      </c>
      <c r="Q43" s="20">
        <v>1.5</v>
      </c>
      <c r="R43" s="20">
        <v>1</v>
      </c>
      <c r="S43" s="20">
        <v>2</v>
      </c>
      <c r="T43" s="20">
        <v>1.6</v>
      </c>
      <c r="U43" s="21">
        <f t="shared" si="0"/>
        <v>16.8</v>
      </c>
      <c r="V43" s="27" t="str">
        <f t="shared" si="1"/>
        <v>igen</v>
      </c>
      <c r="W43" s="35">
        <f t="shared" si="2"/>
        <v>4</v>
      </c>
    </row>
    <row r="44" spans="1:23" ht="12.75">
      <c r="A44" s="14" t="s">
        <v>29</v>
      </c>
      <c r="B44" s="15" t="s">
        <v>49</v>
      </c>
      <c r="C44" s="16">
        <v>0.5</v>
      </c>
      <c r="D44" s="16">
        <v>0.3</v>
      </c>
      <c r="E44" s="16">
        <v>0.7</v>
      </c>
      <c r="F44" s="16">
        <v>0</v>
      </c>
      <c r="G44" s="16">
        <v>0.3</v>
      </c>
      <c r="H44" s="16">
        <v>0.5</v>
      </c>
      <c r="I44" s="16">
        <v>0</v>
      </c>
      <c r="J44" s="16">
        <v>1</v>
      </c>
      <c r="K44" s="16">
        <v>1</v>
      </c>
      <c r="L44" s="16">
        <v>2.5</v>
      </c>
      <c r="M44" s="16">
        <v>1.5</v>
      </c>
      <c r="N44" s="16">
        <v>0</v>
      </c>
      <c r="O44" s="16">
        <v>0</v>
      </c>
      <c r="P44" s="16">
        <v>0</v>
      </c>
      <c r="Q44" s="16">
        <v>0.3</v>
      </c>
      <c r="R44" s="16">
        <v>0.2</v>
      </c>
      <c r="S44" s="16">
        <v>0</v>
      </c>
      <c r="T44" s="16">
        <v>0</v>
      </c>
      <c r="U44" s="15">
        <f t="shared" si="0"/>
        <v>8.8</v>
      </c>
      <c r="V44" s="29" t="str">
        <f t="shared" si="1"/>
        <v>igen</v>
      </c>
      <c r="W44" s="35">
        <f t="shared" si="2"/>
        <v>2</v>
      </c>
    </row>
    <row r="45" spans="1:23" ht="12.75">
      <c r="A45" s="14" t="s">
        <v>5</v>
      </c>
      <c r="B45" s="15" t="s">
        <v>49</v>
      </c>
      <c r="C45" s="16">
        <v>0.5</v>
      </c>
      <c r="D45" s="16">
        <v>0.5</v>
      </c>
      <c r="E45" s="16">
        <v>1</v>
      </c>
      <c r="F45" s="16">
        <v>0.5</v>
      </c>
      <c r="G45" s="16">
        <v>0.5</v>
      </c>
      <c r="H45" s="16">
        <v>1</v>
      </c>
      <c r="I45" s="16">
        <v>1</v>
      </c>
      <c r="J45" s="16">
        <v>0.5</v>
      </c>
      <c r="K45" s="16">
        <v>2.5</v>
      </c>
      <c r="L45" s="16">
        <v>1.3</v>
      </c>
      <c r="M45" s="16">
        <v>1</v>
      </c>
      <c r="N45" s="16">
        <v>1</v>
      </c>
      <c r="O45" s="16">
        <v>1</v>
      </c>
      <c r="P45" s="16">
        <v>1</v>
      </c>
      <c r="Q45" s="16">
        <v>1.5</v>
      </c>
      <c r="R45" s="16">
        <v>1</v>
      </c>
      <c r="S45" s="16">
        <v>2</v>
      </c>
      <c r="T45" s="16">
        <v>2</v>
      </c>
      <c r="U45" s="15">
        <f t="shared" si="0"/>
        <v>19.8</v>
      </c>
      <c r="V45" s="29" t="str">
        <f t="shared" si="1"/>
        <v>igen</v>
      </c>
      <c r="W45" s="35">
        <f t="shared" si="2"/>
        <v>5</v>
      </c>
    </row>
    <row r="46" spans="1:23" ht="12.75">
      <c r="A46" s="10" t="s">
        <v>34</v>
      </c>
      <c r="B46" s="11" t="s">
        <v>50</v>
      </c>
      <c r="C46" s="12">
        <v>0.5</v>
      </c>
      <c r="D46" s="12">
        <v>0</v>
      </c>
      <c r="E46" s="12">
        <v>1</v>
      </c>
      <c r="F46" s="12">
        <v>0.5</v>
      </c>
      <c r="G46" s="12">
        <v>0.5</v>
      </c>
      <c r="H46" s="12">
        <v>0</v>
      </c>
      <c r="I46" s="12">
        <v>0.8</v>
      </c>
      <c r="J46" s="12">
        <v>0</v>
      </c>
      <c r="K46" s="12">
        <v>2.5</v>
      </c>
      <c r="L46" s="12">
        <v>1.2</v>
      </c>
      <c r="M46" s="12">
        <v>1</v>
      </c>
      <c r="N46" s="12">
        <v>1</v>
      </c>
      <c r="O46" s="12">
        <v>1</v>
      </c>
      <c r="P46" s="12">
        <v>0.8</v>
      </c>
      <c r="Q46" s="12">
        <v>0.5</v>
      </c>
      <c r="R46" s="12">
        <v>1</v>
      </c>
      <c r="S46" s="12">
        <v>2</v>
      </c>
      <c r="T46" s="12">
        <v>0</v>
      </c>
      <c r="U46" s="11">
        <f t="shared" si="0"/>
        <v>14.3</v>
      </c>
      <c r="V46" s="28" t="str">
        <f t="shared" si="1"/>
        <v>igen</v>
      </c>
      <c r="W46" s="35">
        <f t="shared" si="2"/>
        <v>4</v>
      </c>
    </row>
    <row r="47" spans="1:23" ht="13.5" thickBot="1">
      <c r="A47" s="23" t="s">
        <v>16</v>
      </c>
      <c r="B47" s="24" t="s">
        <v>48</v>
      </c>
      <c r="C47" s="25">
        <v>0.5</v>
      </c>
      <c r="D47" s="25">
        <v>0.5</v>
      </c>
      <c r="E47" s="25">
        <v>0.2</v>
      </c>
      <c r="F47" s="25">
        <v>0</v>
      </c>
      <c r="G47" s="25">
        <v>0.5</v>
      </c>
      <c r="H47" s="25">
        <v>0.5</v>
      </c>
      <c r="I47" s="25">
        <v>0</v>
      </c>
      <c r="J47" s="25">
        <v>1</v>
      </c>
      <c r="K47" s="25">
        <v>1</v>
      </c>
      <c r="L47" s="25">
        <v>0.2</v>
      </c>
      <c r="M47" s="25">
        <v>1.5</v>
      </c>
      <c r="N47" s="25">
        <v>0</v>
      </c>
      <c r="O47" s="25">
        <v>1</v>
      </c>
      <c r="P47" s="25">
        <v>0</v>
      </c>
      <c r="Q47" s="25">
        <v>0</v>
      </c>
      <c r="R47" s="25">
        <v>0.4</v>
      </c>
      <c r="S47" s="25">
        <v>0</v>
      </c>
      <c r="T47" s="25">
        <v>0</v>
      </c>
      <c r="U47" s="24">
        <f t="shared" si="0"/>
        <v>7.300000000000001</v>
      </c>
      <c r="V47" s="26" t="str">
        <f t="shared" si="1"/>
        <v>nem</v>
      </c>
      <c r="W47" s="35">
        <f t="shared" si="2"/>
        <v>1</v>
      </c>
    </row>
    <row r="48" spans="1:21" ht="12.75">
      <c r="A48" s="8" t="s">
        <v>46</v>
      </c>
      <c r="B48" s="8"/>
      <c r="C48">
        <f>AVERAGE(C$2:C$47)</f>
        <v>0.35954107569261384</v>
      </c>
      <c r="D48">
        <f aca="true" t="shared" si="3" ref="D48:T48">AVERAGE(D$2:D$47)</f>
        <v>0.4238553671503784</v>
      </c>
      <c r="E48">
        <f t="shared" si="3"/>
        <v>0.7953377888458859</v>
      </c>
      <c r="F48">
        <f t="shared" si="3"/>
        <v>0.3255233535204327</v>
      </c>
      <c r="G48">
        <f t="shared" si="3"/>
        <v>0.3465371390779997</v>
      </c>
      <c r="H48">
        <f t="shared" si="3"/>
        <v>0.4209346685300326</v>
      </c>
      <c r="I48">
        <f t="shared" si="3"/>
        <v>0.524052291447135</v>
      </c>
      <c r="J48">
        <f t="shared" si="3"/>
        <v>0.5593053054730047</v>
      </c>
      <c r="K48">
        <f t="shared" si="3"/>
        <v>1.2825401064077713</v>
      </c>
      <c r="L48">
        <f t="shared" si="3"/>
        <v>1.4120881143834967</v>
      </c>
      <c r="M48">
        <f t="shared" si="3"/>
        <v>0.7822106380005754</v>
      </c>
      <c r="N48">
        <f t="shared" si="3"/>
        <v>0.4498466100287537</v>
      </c>
      <c r="O48">
        <f t="shared" si="3"/>
        <v>0.6516606074207927</v>
      </c>
      <c r="P48">
        <f t="shared" si="3"/>
        <v>0.539222615660241</v>
      </c>
      <c r="Q48">
        <f t="shared" si="3"/>
        <v>0.7629570119912229</v>
      </c>
      <c r="R48">
        <f t="shared" si="3"/>
        <v>0.5636843625643839</v>
      </c>
      <c r="S48">
        <f t="shared" si="3"/>
        <v>0.9078913256194958</v>
      </c>
      <c r="T48">
        <f t="shared" si="3"/>
        <v>0.5610445004337724</v>
      </c>
      <c r="U48" s="7">
        <f t="shared" si="0"/>
        <v>11.668232882247988</v>
      </c>
    </row>
    <row r="49" spans="1:21" ht="12.75">
      <c r="A49" s="8" t="s">
        <v>47</v>
      </c>
      <c r="B49" s="8"/>
      <c r="C49">
        <f>MAX(C$2:C$47)</f>
        <v>0.5</v>
      </c>
      <c r="D49">
        <f aca="true" t="shared" si="4" ref="D49:T49">MAX(D$2:D$47)</f>
        <v>0.5</v>
      </c>
      <c r="E49">
        <f t="shared" si="4"/>
        <v>1</v>
      </c>
      <c r="F49">
        <f t="shared" si="4"/>
        <v>0.5</v>
      </c>
      <c r="G49">
        <f t="shared" si="4"/>
        <v>0.5</v>
      </c>
      <c r="H49">
        <f t="shared" si="4"/>
        <v>1</v>
      </c>
      <c r="I49">
        <f t="shared" si="4"/>
        <v>1</v>
      </c>
      <c r="J49">
        <f t="shared" si="4"/>
        <v>1</v>
      </c>
      <c r="K49">
        <f t="shared" si="4"/>
        <v>2.5</v>
      </c>
      <c r="L49">
        <f t="shared" si="4"/>
        <v>2.5</v>
      </c>
      <c r="M49">
        <f t="shared" si="4"/>
        <v>1.5</v>
      </c>
      <c r="N49">
        <f t="shared" si="4"/>
        <v>1</v>
      </c>
      <c r="O49">
        <f t="shared" si="4"/>
        <v>1</v>
      </c>
      <c r="P49">
        <f t="shared" si="4"/>
        <v>1</v>
      </c>
      <c r="Q49">
        <f t="shared" si="4"/>
        <v>1.5</v>
      </c>
      <c r="R49">
        <f t="shared" si="4"/>
        <v>1</v>
      </c>
      <c r="S49">
        <f t="shared" si="4"/>
        <v>2</v>
      </c>
      <c r="T49">
        <f t="shared" si="4"/>
        <v>2</v>
      </c>
      <c r="U49" s="5">
        <f t="shared" si="0"/>
        <v>22</v>
      </c>
    </row>
    <row r="50" spans="3:20" ht="12.75">
      <c r="C50">
        <f>C49-C7</f>
        <v>0</v>
      </c>
      <c r="D50">
        <f aca="true" t="shared" si="5" ref="D50:T50">D49-D7</f>
        <v>0</v>
      </c>
      <c r="E50">
        <f t="shared" si="5"/>
        <v>0</v>
      </c>
      <c r="F50">
        <f t="shared" si="5"/>
        <v>0</v>
      </c>
      <c r="G50">
        <f t="shared" si="5"/>
        <v>0</v>
      </c>
      <c r="H50">
        <f t="shared" si="5"/>
        <v>0</v>
      </c>
      <c r="I50">
        <f t="shared" si="5"/>
        <v>0</v>
      </c>
      <c r="J50">
        <f t="shared" si="5"/>
        <v>0.5</v>
      </c>
      <c r="K50">
        <f t="shared" si="5"/>
        <v>0</v>
      </c>
      <c r="L50">
        <f t="shared" si="5"/>
        <v>1</v>
      </c>
      <c r="M50">
        <f t="shared" si="5"/>
        <v>0.5</v>
      </c>
      <c r="N50">
        <f t="shared" si="5"/>
        <v>0</v>
      </c>
      <c r="O50">
        <f t="shared" si="5"/>
        <v>0</v>
      </c>
      <c r="P50">
        <f t="shared" si="5"/>
        <v>0</v>
      </c>
      <c r="Q50">
        <f t="shared" si="5"/>
        <v>0</v>
      </c>
      <c r="R50">
        <f t="shared" si="5"/>
        <v>0</v>
      </c>
      <c r="S50">
        <f t="shared" si="5"/>
        <v>0</v>
      </c>
      <c r="T50">
        <f t="shared" si="5"/>
        <v>0</v>
      </c>
    </row>
    <row r="52" spans="1:20" ht="12.75">
      <c r="A52" s="2" t="s">
        <v>64</v>
      </c>
      <c r="C52">
        <f>C$48/C$49</f>
        <v>0.7190821513852277</v>
      </c>
      <c r="D52">
        <f aca="true" t="shared" si="6" ref="D52:T52">D$48/D$49</f>
        <v>0.8477107343007568</v>
      </c>
      <c r="E52">
        <f t="shared" si="6"/>
        <v>0.7953377888458859</v>
      </c>
      <c r="F52">
        <f t="shared" si="6"/>
        <v>0.6510467070408654</v>
      </c>
      <c r="G52">
        <f t="shared" si="6"/>
        <v>0.6930742781559994</v>
      </c>
      <c r="H52">
        <f t="shared" si="6"/>
        <v>0.4209346685300326</v>
      </c>
      <c r="I52">
        <f t="shared" si="6"/>
        <v>0.524052291447135</v>
      </c>
      <c r="J52">
        <f t="shared" si="6"/>
        <v>0.5593053054730047</v>
      </c>
      <c r="K52">
        <f t="shared" si="6"/>
        <v>0.5130160425631085</v>
      </c>
      <c r="L52">
        <f t="shared" si="6"/>
        <v>0.5648352457533987</v>
      </c>
      <c r="M52">
        <f t="shared" si="6"/>
        <v>0.5214737586670503</v>
      </c>
      <c r="N52">
        <f t="shared" si="6"/>
        <v>0.4498466100287537</v>
      </c>
      <c r="O52">
        <f t="shared" si="6"/>
        <v>0.6516606074207927</v>
      </c>
      <c r="P52">
        <f t="shared" si="6"/>
        <v>0.539222615660241</v>
      </c>
      <c r="Q52">
        <f t="shared" si="6"/>
        <v>0.5086380079941486</v>
      </c>
      <c r="R52">
        <f t="shared" si="6"/>
        <v>0.5636843625643839</v>
      </c>
      <c r="S52">
        <f t="shared" si="6"/>
        <v>0.4539456628097479</v>
      </c>
      <c r="T52">
        <f t="shared" si="6"/>
        <v>0.2805222502168862</v>
      </c>
    </row>
  </sheetData>
  <printOptions/>
  <pageMargins left="0.75" right="0.75" top="1" bottom="1" header="0.5" footer="0.5"/>
  <pageSetup orientation="portrait" paperSize="9"/>
  <ignoredErrors>
    <ignoredError sqref="U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 Péter</cp:lastModifiedBy>
  <dcterms:created xsi:type="dcterms:W3CDTF">2009-11-22T09:26:00Z</dcterms:created>
  <dcterms:modified xsi:type="dcterms:W3CDTF">2009-11-22T11:06:43Z</dcterms:modified>
  <cp:category/>
  <cp:version/>
  <cp:contentType/>
  <cp:contentStatus/>
</cp:coreProperties>
</file>