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600" windowHeight="19000" tabRatio="500" activeTab="0"/>
  </bookViews>
  <sheets>
    <sheet name="Sheet1" sheetId="1" r:id="rId1"/>
  </sheets>
  <definedNames>
    <definedName name="_xlfn.NORM.S.DIST" hidden="1">#NAME?</definedName>
    <definedName name="_xlfn.NORM.S.INV" hidden="1">#NAME?</definedName>
    <definedName name="_xlfn.STDEV.P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<sst xmlns="http://schemas.openxmlformats.org/spreadsheetml/2006/main" count="36" uniqueCount="29">
  <si>
    <t>95%-os egyoldali</t>
  </si>
  <si>
    <t>fölött van 95%-os konfidenciaszinten</t>
  </si>
  <si>
    <t>sigma 63 adott</t>
  </si>
  <si>
    <t>99%-os</t>
  </si>
  <si>
    <t>fölött van 99%-os konfidenciaszinten</t>
  </si>
  <si>
    <t>5. feladat</t>
  </si>
  <si>
    <t>1. feladat</t>
  </si>
  <si>
    <t>80%-os kétoldali</t>
  </si>
  <si>
    <t xml:space="preserve">mu </t>
  </si>
  <si>
    <t>sigma adott</t>
  </si>
  <si>
    <t>95%-os</t>
  </si>
  <si>
    <t>4. feladat</t>
  </si>
  <si>
    <t>95% egyoldali</t>
  </si>
  <si>
    <t>16.87 majdnem nagyobb mint 17, majdnem elfogadtuk H0={mu&gt;17} hipotezist.</t>
  </si>
  <si>
    <t>elvetjük</t>
  </si>
  <si>
    <t>nem vetjük el</t>
  </si>
  <si>
    <t>H0={nem használ, mu&lt;0}</t>
  </si>
  <si>
    <t>H0={használ, mu&gt;0}</t>
  </si>
  <si>
    <t>Ha 0 vagy annál kisebb lenne a mu, akkor annak a valszíne, hogy az átlag 36.6 fölött van, 5%-nál kevesebb.</t>
  </si>
  <si>
    <t>Tehát a 46.25 már 95%-os biztonsággal elvethető.</t>
  </si>
  <si>
    <t>Viszont 99%-os biztonsággal már nem vethető el.</t>
  </si>
  <si>
    <t>Ha 0 vagy annál nagyobb lenne a mu, akkor annak a valszíne, hogy az átlag -36.6 fölött van, 95%-nál több.</t>
  </si>
  <si>
    <t>egyoldali konfidenciaintervallum: ez alatt 95%-kal</t>
  </si>
  <si>
    <t>ennyi kísérlet kell</t>
  </si>
  <si>
    <t>Ez kisebb mint az 5% megadott hiba, ezért H0-t már elvethetjük.</t>
  </si>
  <si>
    <t>Ugyanis a pontos H0-ás számolás, hogy mu=17 eseten P[5-os atlag &lt; 15.4] = P[N(0,1) &lt; (15.4-17)/(2/SQRT(5))] =</t>
  </si>
  <si>
    <t>Az, hogy  NORM.S.DIST((15.4-17)/(2/SQRT(5))) &lt; 5%, az ugyanaz, mint, hogy 16.87=15.4+NORM.S.INV(95%)*2/SQRT(5) &lt; 17.</t>
  </si>
  <si>
    <t>A fontos tanulság, hogy a 95%-os egyoldali konfidenciaintervallum nagyon más, mint a 95%-os egyoldali hipotézisvizsgálat:</t>
  </si>
  <si>
    <t>Bár 95%-os konfidenciaval kisebb a várható érték, mint 16.87, mégis a mu &gt; 16.86 null-hipotezist 95%-os biztonsági szinten még nem vetnénk el, mert nem vagyunk benne 95%-ig biztosak, hogy hamis.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</si>
</sst>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33">
      <selection activeCell="B61" sqref="B61"/>
    </sheetView>
  </sheetViews>
  <sheetFormatPr defaultColWidth="11.00390625" defaultRowHeight="15.75"/>
  <sheetData>
    <row r="1" spans="1:8" ht="15">
      <c r="A1" s="1" t="s">
        <v>6</v>
      </c>
      <c r="G1" t="s">
        <v>8</v>
      </c>
      <c r="H1" t="s">
        <v>9</v>
      </c>
    </row>
    <row r="2" spans="1:8" ht="15">
      <c r="A2">
        <v>15.2</v>
      </c>
      <c r="B2">
        <v>15.7</v>
      </c>
      <c r="C2">
        <v>14.6</v>
      </c>
      <c r="D2">
        <v>16.8</v>
      </c>
      <c r="E2">
        <v>13.9</v>
      </c>
      <c r="G2">
        <f>AVERAGE(A2:E2)</f>
        <v>15.24</v>
      </c>
      <c r="H2">
        <v>2</v>
      </c>
    </row>
    <row r="4" spans="1:6" ht="15">
      <c r="A4" t="s">
        <v>7</v>
      </c>
      <c r="C4">
        <f>G2-A5*H2/SQRT(5)</f>
        <v>14.0937454331084</v>
      </c>
      <c r="D4">
        <f>G2+A5*H2/SQRT(5)</f>
        <v>16.3862545668916</v>
      </c>
      <c r="F4">
        <f>D4-C4</f>
        <v>2.292509133783202</v>
      </c>
    </row>
    <row r="5" ht="15">
      <c r="A5">
        <f>_xlfn.NORM.S.INV(0.9)</f>
        <v>1.2815515655446006</v>
      </c>
    </row>
    <row r="6" spans="1:7" ht="15">
      <c r="A6" t="s">
        <v>3</v>
      </c>
      <c r="C6">
        <f>G2-A7*H2/SQRT(5)</f>
        <v>12.936108231531488</v>
      </c>
      <c r="D6">
        <f>G2+A7*H2/SQRT(5)</f>
        <v>17.543891768468512</v>
      </c>
      <c r="F6">
        <f>D6-C6</f>
        <v>4.607783536937024</v>
      </c>
      <c r="G6">
        <f>2*H2/SQRT(5)*A7</f>
        <v>4.607783536937024</v>
      </c>
    </row>
    <row r="7" ht="15">
      <c r="A7">
        <f>_xlfn.NORM.S.INV(0.995)</f>
        <v>2.5758293035489</v>
      </c>
    </row>
    <row r="8" spans="1:7" ht="15">
      <c r="A8" t="s">
        <v>10</v>
      </c>
      <c r="C8">
        <f>G2-A9*H2/SQRT(5)</f>
        <v>13.486954918846838</v>
      </c>
      <c r="D8">
        <f>G2+A9*H2/SQRT(5)</f>
        <v>16.993045081153163</v>
      </c>
      <c r="F8">
        <f>D8-C8</f>
        <v>3.506090162306325</v>
      </c>
      <c r="G8">
        <f>(2*H2*A9/F8)^2</f>
        <v>5.000000000000001</v>
      </c>
    </row>
    <row r="9" spans="1:8" ht="15">
      <c r="A9">
        <f>_xlfn.NORM.S.INV(0.975)</f>
        <v>1.9599639845400536</v>
      </c>
      <c r="F9">
        <v>1.2</v>
      </c>
      <c r="G9">
        <f>(2*H2*A9/F9)^2</f>
        <v>42.68287578549026</v>
      </c>
      <c r="H9" t="s">
        <v>23</v>
      </c>
    </row>
    <row r="12" ht="15">
      <c r="A12" s="1" t="s">
        <v>5</v>
      </c>
    </row>
    <row r="13" spans="1:7" ht="15">
      <c r="A13">
        <v>1520</v>
      </c>
      <c r="C13">
        <f>(A13-$A$22)^2</f>
        <v>102400</v>
      </c>
      <c r="E13">
        <v>1630</v>
      </c>
      <c r="G13">
        <f>E13-A13</f>
        <v>110</v>
      </c>
    </row>
    <row r="14" spans="1:7" ht="15">
      <c r="A14">
        <v>1830</v>
      </c>
      <c r="C14">
        <f>(A14-$A$22)^2</f>
        <v>100</v>
      </c>
      <c r="E14">
        <v>1810</v>
      </c>
      <c r="G14">
        <f>E14-A14</f>
        <v>-20</v>
      </c>
    </row>
    <row r="15" spans="1:7" ht="15">
      <c r="A15">
        <v>1620</v>
      </c>
      <c r="C15">
        <f>(A15-$A$22)^2</f>
        <v>48400</v>
      </c>
      <c r="E15">
        <v>1700</v>
      </c>
      <c r="G15">
        <f>E15-A15</f>
        <v>80</v>
      </c>
    </row>
    <row r="16" spans="1:7" ht="15">
      <c r="A16">
        <v>1740</v>
      </c>
      <c r="C16">
        <f>(A16-$A$22)^2</f>
        <v>10000</v>
      </c>
      <c r="E16">
        <v>1800</v>
      </c>
      <c r="G16">
        <f>E16-A16</f>
        <v>60</v>
      </c>
    </row>
    <row r="17" spans="1:7" ht="15">
      <c r="A17">
        <v>1970</v>
      </c>
      <c r="C17">
        <f>(A17-$A$22)^2</f>
        <v>16900</v>
      </c>
      <c r="E17">
        <v>1930</v>
      </c>
      <c r="G17">
        <f>E17-A17</f>
        <v>-40</v>
      </c>
    </row>
    <row r="18" spans="1:7" ht="15">
      <c r="A18">
        <v>2130</v>
      </c>
      <c r="C18">
        <f>(A18-$A$22)^2</f>
        <v>84100</v>
      </c>
      <c r="E18">
        <v>2100</v>
      </c>
      <c r="G18">
        <f>E18-A18</f>
        <v>-30</v>
      </c>
    </row>
    <row r="19" spans="1:7" ht="15">
      <c r="A19">
        <v>1910</v>
      </c>
      <c r="C19">
        <f>(A19-$A$22)^2</f>
        <v>4900</v>
      </c>
      <c r="E19">
        <v>1960</v>
      </c>
      <c r="G19">
        <f>E19-A19</f>
        <v>50</v>
      </c>
    </row>
    <row r="20" spans="1:7" ht="15">
      <c r="A20">
        <v>2000</v>
      </c>
      <c r="C20">
        <f>(A20-$A$22)^2</f>
        <v>25600</v>
      </c>
      <c r="E20">
        <v>2160</v>
      </c>
      <c r="G20">
        <f>E20-A20</f>
        <v>160</v>
      </c>
    </row>
    <row r="22" spans="1:7" ht="15">
      <c r="A22">
        <f>AVERAGE(A13:A20)</f>
        <v>1840</v>
      </c>
      <c r="C22">
        <f>SQRT(AVERAGE(C13:C20))</f>
        <v>191.18054294305162</v>
      </c>
      <c r="G22">
        <f>AVERAGE(G13:G20)</f>
        <v>46.25</v>
      </c>
    </row>
    <row r="23" spans="1:7" ht="15">
      <c r="A23">
        <f>_xlfn.STDEV.S(A13:A20)</f>
        <v>204.38059734580622</v>
      </c>
      <c r="G23">
        <f>_xlfn.STDEV.S(G13:G20)</f>
        <v>71.701265181107</v>
      </c>
    </row>
    <row r="24" spans="1:7" ht="15">
      <c r="A24">
        <f>_xlfn.STDEV.P(A13:A20)</f>
        <v>191.18054294305162</v>
      </c>
      <c r="G24">
        <f>_xlfn.STDEV.P(G13:G20)</f>
        <v>67.07039212648156</v>
      </c>
    </row>
    <row r="25" ht="15">
      <c r="G25" t="s">
        <v>2</v>
      </c>
    </row>
    <row r="27" ht="15">
      <c r="A27" t="s">
        <v>0</v>
      </c>
    </row>
    <row r="28" ht="15">
      <c r="A28">
        <f>_xlfn.NORM.S.INV(0.95)</f>
        <v>1.6448536269514715</v>
      </c>
    </row>
    <row r="29" spans="1:4" ht="15">
      <c r="A29" t="s">
        <v>3</v>
      </c>
      <c r="C29">
        <f>G22-A28*63/SQRT(8)</f>
        <v>9.612754659184795</v>
      </c>
      <c r="D29" t="s">
        <v>1</v>
      </c>
    </row>
    <row r="30" spans="1:4" ht="15">
      <c r="A30">
        <f>_xlfn.NORM.S.INV(0.99)</f>
        <v>2.3263478740408408</v>
      </c>
      <c r="C30">
        <f>G22-A30*63/SQRT(8)</f>
        <v>-5.566755249695383</v>
      </c>
      <c r="D30" t="s">
        <v>4</v>
      </c>
    </row>
    <row r="32" ht="15">
      <c r="C32" t="s">
        <v>16</v>
      </c>
    </row>
    <row r="33" spans="2:6" ht="15">
      <c r="B33" s="2" t="s">
        <v>10</v>
      </c>
      <c r="C33">
        <f>A28*63/SQRT(8)</f>
        <v>36.637245340815205</v>
      </c>
      <c r="D33" t="s">
        <v>14</v>
      </c>
      <c r="F33" t="s">
        <v>18</v>
      </c>
    </row>
    <row r="34" ht="15">
      <c r="F34" t="s">
        <v>19</v>
      </c>
    </row>
    <row r="35" spans="2:6" ht="15">
      <c r="B35" t="s">
        <v>3</v>
      </c>
      <c r="C35">
        <f>A30*63/SQRT(8)</f>
        <v>51.81675524969538</v>
      </c>
      <c r="D35" t="s">
        <v>15</v>
      </c>
      <c r="F35" t="s">
        <v>20</v>
      </c>
    </row>
    <row r="37" spans="3:6" ht="15">
      <c r="C37" t="s">
        <v>17</v>
      </c>
      <c r="F37" t="s">
        <v>21</v>
      </c>
    </row>
    <row r="38" spans="3:4" ht="15">
      <c r="C38">
        <f>-C33</f>
        <v>-36.637245340815205</v>
      </c>
      <c r="D38" t="s">
        <v>15</v>
      </c>
    </row>
    <row r="39" spans="3:4" ht="15">
      <c r="C39">
        <f>-C35</f>
        <v>-51.81675524969538</v>
      </c>
      <c r="D39" t="s">
        <v>15</v>
      </c>
    </row>
    <row r="40" ht="15">
      <c r="A40" s="1" t="s">
        <v>11</v>
      </c>
    </row>
    <row r="42" spans="1:7" ht="15">
      <c r="A42">
        <v>14.8</v>
      </c>
      <c r="C42">
        <v>18</v>
      </c>
      <c r="G42">
        <f>C42-A42</f>
        <v>3.1999999999999993</v>
      </c>
    </row>
    <row r="43" spans="1:7" ht="15">
      <c r="A43">
        <v>12.2</v>
      </c>
      <c r="C43">
        <v>12.1</v>
      </c>
      <c r="G43">
        <f>C43-A43</f>
        <v>-0.09999999999999964</v>
      </c>
    </row>
    <row r="44" spans="1:14" ht="15">
      <c r="A44">
        <v>16.8</v>
      </c>
      <c r="C44">
        <v>17.2</v>
      </c>
      <c r="G44">
        <f>C44-A44</f>
        <v>0.3999999999999986</v>
      </c>
      <c r="N44">
        <f>1-_xlfn.NORM.S.DIST(SQRT(5)*0.8,TRUE)</f>
        <v>0.03681913506015133</v>
      </c>
    </row>
    <row r="45" spans="1:7" ht="15">
      <c r="A45">
        <v>17.1</v>
      </c>
      <c r="C45">
        <v>17.7</v>
      </c>
      <c r="G45">
        <f>C45-A45</f>
        <v>0.5999999999999979</v>
      </c>
    </row>
    <row r="46" spans="1:7" ht="15">
      <c r="A46">
        <v>16.1</v>
      </c>
      <c r="C46">
        <v>17</v>
      </c>
      <c r="G46">
        <f>C46-A46</f>
        <v>0.8999999999999986</v>
      </c>
    </row>
    <row r="47" spans="2:8" ht="15">
      <c r="B47" t="s">
        <v>9</v>
      </c>
      <c r="H47" t="s">
        <v>9</v>
      </c>
    </row>
    <row r="48" spans="1:8" ht="15">
      <c r="A48">
        <f>AVERAGE(A42:A46)</f>
        <v>15.4</v>
      </c>
      <c r="B48">
        <v>2</v>
      </c>
      <c r="C48">
        <f>AVERAGE(C42:C46)</f>
        <v>16.4</v>
      </c>
      <c r="G48">
        <f>AVERAGE(G42:G46)</f>
        <v>0.9999999999999989</v>
      </c>
      <c r="H48">
        <v>1.5</v>
      </c>
    </row>
    <row r="50" ht="15">
      <c r="A50" t="s">
        <v>12</v>
      </c>
    </row>
    <row r="51" spans="1:5" ht="15">
      <c r="A51">
        <f>_xlfn.NORM.S.INV(0.95)</f>
        <v>1.6448536269514715</v>
      </c>
      <c r="D51">
        <f>15.4+A51*B48/SQRT(5)</f>
        <v>16.87120180916023</v>
      </c>
      <c r="E51" t="s">
        <v>22</v>
      </c>
    </row>
    <row r="54" ht="15">
      <c r="B54" t="s">
        <v>13</v>
      </c>
    </row>
    <row r="55" ht="15">
      <c r="B55" t="s">
        <v>25</v>
      </c>
    </row>
    <row r="56" spans="2:3" ht="15">
      <c r="B56">
        <f>_xlfn.NORM.S.DIST((A48-17)/(B48/SQRT(5)),TRUE)</f>
        <v>0.036819135060151366</v>
      </c>
      <c r="C56" t="s">
        <v>24</v>
      </c>
    </row>
    <row r="57" ht="15">
      <c r="B57" t="s">
        <v>26</v>
      </c>
    </row>
    <row r="59" ht="15">
      <c r="B59" t="s">
        <v>27</v>
      </c>
    </row>
    <row r="60" ht="15">
      <c r="B60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Pete</dc:creator>
  <cp:keywords/>
  <dc:description/>
  <cp:lastModifiedBy>Gabor Pete</cp:lastModifiedBy>
  <dcterms:created xsi:type="dcterms:W3CDTF">2013-05-03T00:49:21Z</dcterms:created>
  <dcterms:modified xsi:type="dcterms:W3CDTF">2013-05-03T16:15:33Z</dcterms:modified>
  <cp:category/>
  <cp:version/>
  <cp:contentType/>
  <cp:contentStatus/>
</cp:coreProperties>
</file>